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iesmit\Documents\"/>
    </mc:Choice>
  </mc:AlternateContent>
  <xr:revisionPtr revIDLastSave="0" documentId="13_ncr:1_{D488B2E1-E96F-4DD0-AF9D-373EFCBF4E01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tandard Fees" sheetId="2" r:id="rId1"/>
    <sheet name="Enhanced Fe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9" i="3" l="1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9" i="3"/>
  <c r="L8" i="3"/>
  <c r="L7" i="3"/>
  <c r="Q96" i="2" l="1"/>
  <c r="N96" i="2"/>
  <c r="V79" i="2" l="1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S79" i="2"/>
  <c r="T79" i="2" s="1"/>
  <c r="S78" i="2"/>
  <c r="T78" i="2" s="1"/>
  <c r="S77" i="2"/>
  <c r="T77" i="2" s="1"/>
  <c r="S76" i="2"/>
  <c r="T76" i="2" s="1"/>
  <c r="S75" i="2"/>
  <c r="T75" i="2" s="1"/>
  <c r="S74" i="2"/>
  <c r="T74" i="2" s="1"/>
  <c r="S73" i="2"/>
  <c r="T73" i="2" s="1"/>
  <c r="S72" i="2"/>
  <c r="T72" i="2" s="1"/>
  <c r="S71" i="2"/>
  <c r="U71" i="2" s="1"/>
  <c r="S70" i="2"/>
  <c r="T70" i="2" s="1"/>
  <c r="S69" i="2"/>
  <c r="U69" i="2" s="1"/>
  <c r="S68" i="2"/>
  <c r="T68" i="2" s="1"/>
  <c r="S67" i="2"/>
  <c r="T67" i="2" s="1"/>
  <c r="S66" i="2"/>
  <c r="T66" i="2" s="1"/>
  <c r="S65" i="2"/>
  <c r="T65" i="2" s="1"/>
  <c r="S64" i="2"/>
  <c r="T64" i="2" s="1"/>
  <c r="S63" i="2"/>
  <c r="T63" i="2" s="1"/>
  <c r="S62" i="2"/>
  <c r="U62" i="2" s="1"/>
  <c r="S61" i="2"/>
  <c r="T61" i="2" s="1"/>
  <c r="S60" i="2"/>
  <c r="T60" i="2" s="1"/>
  <c r="S59" i="2"/>
  <c r="T59" i="2" s="1"/>
  <c r="S58" i="2"/>
  <c r="T58" i="2" s="1"/>
  <c r="S57" i="2"/>
  <c r="T57" i="2" s="1"/>
  <c r="S56" i="2"/>
  <c r="T56" i="2" s="1"/>
  <c r="S55" i="2"/>
  <c r="T55" i="2" s="1"/>
  <c r="S54" i="2"/>
  <c r="T54" i="2" s="1"/>
  <c r="S53" i="2"/>
  <c r="T53" i="2" s="1"/>
  <c r="S52" i="2"/>
  <c r="T52" i="2" s="1"/>
  <c r="S51" i="2"/>
  <c r="T51" i="2" s="1"/>
  <c r="S50" i="2"/>
  <c r="T50" i="2" s="1"/>
  <c r="S49" i="2"/>
  <c r="T49" i="2" s="1"/>
  <c r="S48" i="2"/>
  <c r="T48" i="2" s="1"/>
  <c r="S47" i="2"/>
  <c r="T47" i="2" s="1"/>
  <c r="S46" i="2"/>
  <c r="T46" i="2" s="1"/>
  <c r="S45" i="2"/>
  <c r="T45" i="2" s="1"/>
  <c r="S44" i="2"/>
  <c r="T44" i="2" s="1"/>
  <c r="S43" i="2"/>
  <c r="T43" i="2" s="1"/>
  <c r="S42" i="2"/>
  <c r="T42" i="2" s="1"/>
  <c r="S41" i="2"/>
  <c r="T41" i="2" s="1"/>
  <c r="S40" i="2"/>
  <c r="T40" i="2" s="1"/>
  <c r="S39" i="2"/>
  <c r="T39" i="2" s="1"/>
  <c r="S38" i="2"/>
  <c r="T38" i="2" s="1"/>
  <c r="S37" i="2"/>
  <c r="T37" i="2" s="1"/>
  <c r="S36" i="2"/>
  <c r="T36" i="2" s="1"/>
  <c r="S35" i="2"/>
  <c r="T35" i="2" s="1"/>
  <c r="S34" i="2"/>
  <c r="T34" i="2" s="1"/>
  <c r="S33" i="2"/>
  <c r="T33" i="2" s="1"/>
  <c r="S32" i="2"/>
  <c r="T32" i="2" s="1"/>
  <c r="S31" i="2"/>
  <c r="T31" i="2" s="1"/>
  <c r="S30" i="2"/>
  <c r="T30" i="2" s="1"/>
  <c r="S29" i="2"/>
  <c r="T29" i="2" s="1"/>
  <c r="S28" i="2"/>
  <c r="T28" i="2" s="1"/>
  <c r="S27" i="2"/>
  <c r="T27" i="2" s="1"/>
  <c r="S26" i="2"/>
  <c r="T26" i="2" s="1"/>
  <c r="S25" i="2"/>
  <c r="T25" i="2" s="1"/>
  <c r="S24" i="2"/>
  <c r="T24" i="2" s="1"/>
  <c r="S23" i="2"/>
  <c r="T23" i="2" s="1"/>
  <c r="S22" i="2"/>
  <c r="T22" i="2" s="1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N94" i="2"/>
  <c r="U60" i="2" l="1"/>
  <c r="U44" i="2"/>
  <c r="U43" i="2"/>
  <c r="U28" i="2"/>
  <c r="U27" i="2"/>
  <c r="U9" i="2"/>
  <c r="U65" i="2"/>
  <c r="U10" i="2"/>
  <c r="U33" i="2"/>
  <c r="U50" i="2"/>
  <c r="U66" i="2"/>
  <c r="U17" i="2"/>
  <c r="U34" i="2"/>
  <c r="U51" i="2"/>
  <c r="U67" i="2"/>
  <c r="U18" i="2"/>
  <c r="U35" i="2"/>
  <c r="U52" i="2"/>
  <c r="U70" i="2"/>
  <c r="U20" i="2"/>
  <c r="U36" i="2"/>
  <c r="U57" i="2"/>
  <c r="U73" i="2"/>
  <c r="U25" i="2"/>
  <c r="U41" i="2"/>
  <c r="U58" i="2"/>
  <c r="U77" i="2"/>
  <c r="U26" i="2"/>
  <c r="U42" i="2"/>
  <c r="U59" i="2"/>
  <c r="U74" i="2"/>
  <c r="T62" i="2"/>
  <c r="T69" i="2"/>
  <c r="U11" i="2"/>
  <c r="U19" i="2"/>
  <c r="U75" i="2"/>
  <c r="U49" i="2"/>
  <c r="U12" i="2"/>
  <c r="U68" i="2"/>
  <c r="U76" i="2"/>
  <c r="U78" i="2"/>
  <c r="U21" i="2"/>
  <c r="U37" i="2"/>
  <c r="U61" i="2"/>
  <c r="T71" i="2"/>
  <c r="U14" i="2"/>
  <c r="U22" i="2"/>
  <c r="U38" i="2"/>
  <c r="U46" i="2"/>
  <c r="U7" i="2"/>
  <c r="U15" i="2"/>
  <c r="U23" i="2"/>
  <c r="U31" i="2"/>
  <c r="U39" i="2"/>
  <c r="U47" i="2"/>
  <c r="U55" i="2"/>
  <c r="U63" i="2"/>
  <c r="U79" i="2"/>
  <c r="U13" i="2"/>
  <c r="U29" i="2"/>
  <c r="U45" i="2"/>
  <c r="U53" i="2"/>
  <c r="U30" i="2"/>
  <c r="U54" i="2"/>
  <c r="U8" i="2"/>
  <c r="U16" i="2"/>
  <c r="U24" i="2"/>
  <c r="U32" i="2"/>
  <c r="U40" i="2"/>
  <c r="U48" i="2"/>
  <c r="U56" i="2"/>
  <c r="U64" i="2"/>
  <c r="U72" i="2"/>
  <c r="Q94" i="2"/>
  <c r="U94" i="2" l="1"/>
</calcChain>
</file>

<file path=xl/sharedStrings.xml><?xml version="1.0" encoding="utf-8"?>
<sst xmlns="http://schemas.openxmlformats.org/spreadsheetml/2006/main" count="890" uniqueCount="306">
  <si>
    <t>(A)</t>
  </si>
  <si>
    <t>(B)</t>
  </si>
  <si>
    <t>(C)</t>
  </si>
  <si>
    <t>(D)</t>
  </si>
  <si>
    <t>(E)</t>
  </si>
  <si>
    <t>(F)</t>
  </si>
  <si>
    <t>(G)</t>
  </si>
  <si>
    <t>(H)</t>
  </si>
  <si>
    <t>Service Group</t>
  </si>
  <si>
    <t>Service Name</t>
  </si>
  <si>
    <t>Staffing Level</t>
  </si>
  <si>
    <t>Procedure Code</t>
  </si>
  <si>
    <t>Current Unit Definition</t>
  </si>
  <si>
    <t>Lower Bound</t>
  </si>
  <si>
    <t>Upper Bound</t>
  </si>
  <si>
    <t>Companion</t>
  </si>
  <si>
    <t>1:4</t>
  </si>
  <si>
    <t>1:3</t>
  </si>
  <si>
    <t>W1724</t>
  </si>
  <si>
    <t>1:2</t>
  </si>
  <si>
    <t>W1725</t>
  </si>
  <si>
    <t>1:1</t>
  </si>
  <si>
    <t>W1726</t>
  </si>
  <si>
    <t>Homemaker/Chore</t>
  </si>
  <si>
    <t>W7283</t>
  </si>
  <si>
    <t>W7282</t>
  </si>
  <si>
    <t xml:space="preserve">In-Home and Community Supports </t>
  </si>
  <si>
    <t>W7058</t>
  </si>
  <si>
    <t>W7059</t>
  </si>
  <si>
    <t>W7060</t>
  </si>
  <si>
    <t>1:1 enhanced</t>
  </si>
  <si>
    <t>W7061</t>
  </si>
  <si>
    <t>2:1</t>
  </si>
  <si>
    <t>W7068</t>
  </si>
  <si>
    <t>2:1 enhanced</t>
  </si>
  <si>
    <t>W7069</t>
  </si>
  <si>
    <t>2:1 with license</t>
  </si>
  <si>
    <t>Older Adult Daily Living Centers</t>
  </si>
  <si>
    <t>W7094</t>
  </si>
  <si>
    <t>Community Participation</t>
  </si>
  <si>
    <t>CPS Community On-Call and Remote Support</t>
  </si>
  <si>
    <t>N/A</t>
  </si>
  <si>
    <t>W9400</t>
  </si>
  <si>
    <t>Community</t>
  </si>
  <si>
    <t>1:2 or 1:3</t>
  </si>
  <si>
    <t>W9351</t>
  </si>
  <si>
    <t>2:3</t>
  </si>
  <si>
    <t>W9352</t>
  </si>
  <si>
    <t>W5996</t>
  </si>
  <si>
    <t>1:1 Enhanced</t>
  </si>
  <si>
    <t>W5997 TD &amp; TE</t>
  </si>
  <si>
    <t>W5993</t>
  </si>
  <si>
    <t>2:1 Enhanced</t>
  </si>
  <si>
    <t>W5994 TD &amp; TE</t>
  </si>
  <si>
    <t>Facility</t>
  </si>
  <si>
    <t>1:11 to 1:15</t>
  </si>
  <si>
    <t>W7222</t>
  </si>
  <si>
    <t>1:7 to 1:10</t>
  </si>
  <si>
    <t>W7223</t>
  </si>
  <si>
    <t>1:4 to 1:6</t>
  </si>
  <si>
    <t>W7226</t>
  </si>
  <si>
    <t>1:2 to 1:3</t>
  </si>
  <si>
    <t>W7224</t>
  </si>
  <si>
    <t>W7244</t>
  </si>
  <si>
    <t>W9353 TD &amp; TE</t>
  </si>
  <si>
    <t>W7269</t>
  </si>
  <si>
    <t>W9356 TD &amp; TE</t>
  </si>
  <si>
    <t>Employment Services</t>
  </si>
  <si>
    <t>Small Group Employment</t>
  </si>
  <si>
    <t>1:10 to 1:6</t>
  </si>
  <si>
    <t>W7237</t>
  </si>
  <si>
    <t>&lt; 1:6 to 1:3.5</t>
  </si>
  <si>
    <t>W7239</t>
  </si>
  <si>
    <t>&lt; 1:3.5 to &gt; 1:1</t>
  </si>
  <si>
    <t>W7241</t>
  </si>
  <si>
    <t>W7245</t>
  </si>
  <si>
    <t>Benefits Counseling</t>
  </si>
  <si>
    <t>W1740 SE</t>
  </si>
  <si>
    <t>Supported Employment - Job Finding and Job Support</t>
  </si>
  <si>
    <t>Job Finding &amp; Development</t>
  </si>
  <si>
    <t>H2023</t>
  </si>
  <si>
    <t>Job Coaching &amp; Support</t>
  </si>
  <si>
    <t>W9794</t>
  </si>
  <si>
    <t>1:2 to 1:4</t>
  </si>
  <si>
    <t>H2025</t>
  </si>
  <si>
    <t>Career Assessment</t>
  </si>
  <si>
    <t>W7235</t>
  </si>
  <si>
    <r>
      <t>Advanced Supported Employment</t>
    </r>
    <r>
      <rPr>
        <vertAlign val="superscript"/>
        <sz val="8.8000000000000007"/>
        <rFont val="Arial"/>
        <family val="2"/>
      </rPr>
      <t>1</t>
    </r>
  </si>
  <si>
    <t>Discovery Profile Outcome</t>
  </si>
  <si>
    <t>W7235 UD</t>
  </si>
  <si>
    <t>Job Acquisition Outcome</t>
  </si>
  <si>
    <t>H2023 UD</t>
  </si>
  <si>
    <t>Job Retention Outcome</t>
  </si>
  <si>
    <t>H2025 UD</t>
  </si>
  <si>
    <t>Nursing / Therapies</t>
  </si>
  <si>
    <t>Shift Nursing - RN</t>
  </si>
  <si>
    <t>T2025 TD UN</t>
  </si>
  <si>
    <t>T2025 TD</t>
  </si>
  <si>
    <t>Shift Nursing - LPN</t>
  </si>
  <si>
    <t>T2025 TE UN</t>
  </si>
  <si>
    <t>T2025 TE</t>
  </si>
  <si>
    <t>Therapies - Physical</t>
  </si>
  <si>
    <t>T2025 GP</t>
  </si>
  <si>
    <t>Therapies - Occupational</t>
  </si>
  <si>
    <t>T2025 GO</t>
  </si>
  <si>
    <t>Therapies - Speech/Language</t>
  </si>
  <si>
    <t>T2025 GN</t>
  </si>
  <si>
    <t>Therapies - Orientation, Mobility, and Vision</t>
  </si>
  <si>
    <t>W7246</t>
  </si>
  <si>
    <t>Music Therapy</t>
  </si>
  <si>
    <t>G0176 SE</t>
  </si>
  <si>
    <t>Art Therapy</t>
  </si>
  <si>
    <t>G0176</t>
  </si>
  <si>
    <t>Equine Therapy</t>
  </si>
  <si>
    <t>S8940</t>
  </si>
  <si>
    <t>Behavioral Supports - Level 1</t>
  </si>
  <si>
    <t>W7095</t>
  </si>
  <si>
    <t>Behavioral Supports - Level 2</t>
  </si>
  <si>
    <t>W8996</t>
  </si>
  <si>
    <t>Communication Specialist</t>
  </si>
  <si>
    <t>T1013</t>
  </si>
  <si>
    <t>Consultative Nutritional Services</t>
  </si>
  <si>
    <t>S9470 SE</t>
  </si>
  <si>
    <t>Family/Caregiver Training and Support</t>
  </si>
  <si>
    <t>90846 SE, 90847 SE</t>
  </si>
  <si>
    <t>Respite</t>
  </si>
  <si>
    <t>24 Hour Respite (Unlicensed Out-of-Home and In-Home)</t>
  </si>
  <si>
    <t>W9795</t>
  </si>
  <si>
    <t>W9796</t>
  </si>
  <si>
    <t>W9797</t>
  </si>
  <si>
    <t>W9798</t>
  </si>
  <si>
    <t>W9799</t>
  </si>
  <si>
    <t>W9800</t>
  </si>
  <si>
    <t>W9801</t>
  </si>
  <si>
    <t>15 Minute Respite (Unlicensed Out-of-Home and In-Home)</t>
  </si>
  <si>
    <t>W8096</t>
  </si>
  <si>
    <t>W9860</t>
  </si>
  <si>
    <t>W9861</t>
  </si>
  <si>
    <t>W9862</t>
  </si>
  <si>
    <t>1:1 with license</t>
  </si>
  <si>
    <t>W9863</t>
  </si>
  <si>
    <t>W9864</t>
  </si>
  <si>
    <t>W8095</t>
  </si>
  <si>
    <t>Supports Services</t>
  </si>
  <si>
    <t>Supports Broker Services</t>
  </si>
  <si>
    <t>W7096</t>
  </si>
  <si>
    <t>Supports Coordination</t>
  </si>
  <si>
    <t>W7210</t>
  </si>
  <si>
    <t>Targeted Services Management</t>
  </si>
  <si>
    <t>T1017</t>
  </si>
  <si>
    <t>Housing Transition and Tenancy Sustaining Services</t>
  </si>
  <si>
    <t>H0043</t>
  </si>
  <si>
    <t>Residential Habilitation-Other Supports</t>
  </si>
  <si>
    <t>Supplemental Habilitation</t>
  </si>
  <si>
    <t>W7070</t>
  </si>
  <si>
    <t>W7084</t>
  </si>
  <si>
    <t>Supported Independent Living - SIS Group 1 - 1 Person</t>
  </si>
  <si>
    <t>W9872 U5</t>
  </si>
  <si>
    <t>Supported Independent Living - SIS Group 1 - 2 Person</t>
  </si>
  <si>
    <t>W9873 U5</t>
  </si>
  <si>
    <t>Supported Independent Living - SIS Group 1 - 3 Person</t>
  </si>
  <si>
    <t>W9874 U5</t>
  </si>
  <si>
    <t>Supported Independent Living - SIS Group 2 - 1 Person</t>
  </si>
  <si>
    <t>W9872 U6</t>
  </si>
  <si>
    <t>Supported Independent Living - SIS Group 2 - 2 Person</t>
  </si>
  <si>
    <t>W9873 U6</t>
  </si>
  <si>
    <t>Supported Independent Living - SIS Group 2 - 3 Person</t>
  </si>
  <si>
    <t>W9874 U6</t>
  </si>
  <si>
    <t>Supported Independent Living - SIS Group 3 - 1 Person</t>
  </si>
  <si>
    <t>W9872 U7</t>
  </si>
  <si>
    <t>Supported Independent Living - SIS Group 3 - 2 Person</t>
  </si>
  <si>
    <t>W9873 U7</t>
  </si>
  <si>
    <t>Supported Independent Living - SIS Group 3 - 3 Person</t>
  </si>
  <si>
    <t>W9874 U7</t>
  </si>
  <si>
    <t>Supported Independent Living - SIS Group 4 - 1 Person</t>
  </si>
  <si>
    <t>W9872 U8</t>
  </si>
  <si>
    <t>Supported Independent Living - SIS Group 4 - 2 Person</t>
  </si>
  <si>
    <t>W9873 U8</t>
  </si>
  <si>
    <t>Supported Independent Living - SIS Group 4 - 3 Person</t>
  </si>
  <si>
    <t>W9874 U8</t>
  </si>
  <si>
    <t>Notes:</t>
  </si>
  <si>
    <t>1. The FY 21/22 Modeled Fees for Advanced Supported Employment reflect outcome fees based on a 15 minute base unit of $17.41 at the lower bound and $27.76 at the upper bound. The outcome amount</t>
  </si>
  <si>
    <t xml:space="preserve">for Discovery Profile and Job Acquisition is based on 50 hours and 120 hours for Job Retention. </t>
  </si>
  <si>
    <t>Current Rate</t>
  </si>
  <si>
    <t>(1)</t>
  </si>
  <si>
    <t>15 Minutes</t>
  </si>
  <si>
    <t>(2)</t>
  </si>
  <si>
    <t>(3)</t>
  </si>
  <si>
    <t>(4)</t>
  </si>
  <si>
    <t>1 hour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</si>
  <si>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</si>
  <si>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</si>
  <si>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</si>
  <si>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</si>
  <si>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</si>
  <si>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</si>
  <si>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</si>
  <si>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</si>
  <si>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</si>
  <si>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</si>
  <si>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</si>
  <si>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</si>
  <si>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</si>
  <si>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</si>
  <si>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</si>
  <si>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</si>
  <si>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</si>
  <si>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</si>
  <si>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</si>
  <si>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</si>
  <si>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</si>
  <si>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</si>
  <si>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</si>
  <si>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</si>
  <si>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</si>
  <si>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</si>
  <si>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</si>
  <si>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</si>
  <si>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</si>
  <si>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</si>
  <si>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</si>
  <si>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</si>
  <si>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</si>
  <si>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</si>
  <si>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</si>
  <si>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</si>
  <si>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</si>
  <si>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</si>
  <si>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</si>
  <si>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</si>
  <si>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</si>
  <si>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</si>
  <si>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</si>
  <si>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</si>
  <si>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</si>
  <si>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</si>
  <si>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</si>
  <si>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</si>
  <si>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</si>
  <si>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</si>
  <si>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</si>
  <si>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</si>
  <si>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24 Hour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</si>
  <si>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</si>
  <si>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</si>
  <si>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</si>
  <si>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</si>
  <si>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</si>
  <si>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</si>
  <si>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</si>
  <si>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</si>
  <si>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</si>
  <si>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</si>
  <si>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</si>
  <si>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</si>
  <si>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</si>
  <si>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</si>
  <si>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</si>
  <si>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</si>
  <si>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</si>
  <si>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</si>
  <si>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</si>
  <si>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</si>
  <si>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SIS Group 1 - 1 Person</t>
  </si>
  <si>
    <t>(77)</t>
  </si>
  <si>
    <t>SIS Group 1 - 2 Person</t>
  </si>
  <si>
    <t>(78)</t>
  </si>
  <si>
    <t>SIS Group 1 - 3 Person</t>
  </si>
  <si>
    <t>(79)</t>
  </si>
  <si>
    <t>SIS Group 2 - 1 Person</t>
  </si>
  <si>
    <t>(80)</t>
  </si>
  <si>
    <t>SIS Group 2 - 2 Person</t>
  </si>
  <si>
    <t>(81)</t>
  </si>
  <si>
    <t>SIS Group 2 - 3 Person</t>
  </si>
  <si>
    <t>(82)</t>
  </si>
  <si>
    <t>SIS Group 3 - 1 Person</t>
  </si>
  <si>
    <t>(83)</t>
  </si>
  <si>
    <t>SIS Group 3 - 2 Person</t>
  </si>
  <si>
    <t>(84)</t>
  </si>
  <si>
    <t>SIS Group 3 - 3 Person</t>
  </si>
  <si>
    <t>(85)</t>
  </si>
  <si>
    <t>SIS Group 4 - 1 Person</t>
  </si>
  <si>
    <t>(86)</t>
  </si>
  <si>
    <t>SIS Group 4 - 2 Person</t>
  </si>
  <si>
    <t>(87)</t>
  </si>
  <si>
    <t>SIS Group 4 - 3 Person</t>
  </si>
  <si>
    <t>Enhanced Communication Current Rate</t>
  </si>
  <si>
    <t>1. The FY 21/22 Modeled Fees for Advanced Supported Employment reflect outcome fees based on a 15 minute base unit of $21.08 at the lower bound and $33.87 at the upper bound. The outcome amount</t>
  </si>
  <si>
    <t>2. The Enhanced Communication Fee ranges reflect an Americal Sign Language (ASL) Enhanced Communication wage increase of 29%.</t>
  </si>
  <si>
    <t>Enhanced Communication Modeled Fee Ranges</t>
  </si>
  <si>
    <t>Non-Residential Services</t>
  </si>
  <si>
    <t>Statewide Modeled Fee Ranges</t>
  </si>
  <si>
    <t>Statewide 
FY 21/22 Modeled Fee Range</t>
  </si>
  <si>
    <t>Enhanced Communication 
FY 21/22 Modeled Fee Range</t>
  </si>
  <si>
    <t>19/20 Users</t>
  </si>
  <si>
    <t>19/20 Units</t>
  </si>
  <si>
    <t>20/21 Users</t>
  </si>
  <si>
    <t>20/21 Units</t>
  </si>
  <si>
    <t>20/21 Amount</t>
  </si>
  <si>
    <t>19/20 Amount</t>
  </si>
  <si>
    <t>Percentile</t>
  </si>
  <si>
    <t>Delta Current</t>
  </si>
  <si>
    <t>Modeled Fee</t>
  </si>
  <si>
    <t>$ Impact at 19/20 Utilization</t>
  </si>
  <si>
    <t>Delta at Low End</t>
  </si>
  <si>
    <t>Modeled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</si>
</sst>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vertAlign val="superscript"/>
      <sz val="8.8000000000000007"/>
      <name val="Arial"/>
      <family val="2"/>
    </font>
    <font>
      <i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44" fontId="3" fillId="0" borderId="0" xfId="1" quotePrefix="1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2" fillId="2" borderId="9" xfId="1" applyFont="1" applyFill="1" applyBorder="1" applyAlignment="1">
      <alignment horizontal="center" vertical="center" wrapText="1"/>
    </xf>
    <xf numFmtId="44" fontId="2" fillId="2" borderId="10" xfId="1" applyFont="1" applyFill="1" applyBorder="1" applyAlignment="1">
      <alignment horizontal="center" vertical="center" wrapText="1"/>
    </xf>
    <xf numFmtId="44" fontId="0" fillId="0" borderId="14" xfId="1" applyFont="1" applyFill="1" applyBorder="1" applyAlignment="1">
      <alignment horizontal="center" vertical="center"/>
    </xf>
    <xf numFmtId="44" fontId="0" fillId="0" borderId="15" xfId="1" applyFont="1" applyFill="1" applyBorder="1" applyAlignment="1">
      <alignment horizontal="center" vertical="center"/>
    </xf>
    <xf numFmtId="44" fontId="0" fillId="4" borderId="16" xfId="1" applyFont="1" applyFill="1" applyBorder="1" applyAlignment="1">
      <alignment horizontal="center" vertical="center"/>
    </xf>
    <xf numFmtId="44" fontId="0" fillId="4" borderId="17" xfId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4" fontId="0" fillId="0" borderId="23" xfId="1" applyFont="1" applyFill="1" applyBorder="1" applyAlignment="1">
      <alignment horizontal="center" vertical="center"/>
    </xf>
    <xf numFmtId="44" fontId="0" fillId="0" borderId="24" xfId="1" applyFont="1" applyFill="1" applyBorder="1" applyAlignment="1">
      <alignment horizontal="center" vertical="center"/>
    </xf>
    <xf numFmtId="44" fontId="0" fillId="4" borderId="25" xfId="1" applyFont="1" applyFill="1" applyBorder="1" applyAlignment="1">
      <alignment horizontal="center" vertical="center"/>
    </xf>
    <xf numFmtId="44" fontId="0" fillId="4" borderId="26" xfId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4" fontId="0" fillId="0" borderId="28" xfId="1" applyFont="1" applyFill="1" applyBorder="1" applyAlignment="1">
      <alignment horizontal="center" vertical="center"/>
    </xf>
    <xf numFmtId="44" fontId="0" fillId="0" borderId="29" xfId="1" applyFont="1" applyFill="1" applyBorder="1" applyAlignment="1">
      <alignment horizontal="center" vertical="center"/>
    </xf>
    <xf numFmtId="44" fontId="0" fillId="4" borderId="30" xfId="1" applyFont="1" applyFill="1" applyBorder="1" applyAlignment="1">
      <alignment horizontal="center" vertical="center"/>
    </xf>
    <xf numFmtId="44" fontId="0" fillId="4" borderId="31" xfId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20" fontId="1" fillId="0" borderId="40" xfId="0" quotePrefix="1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20" fontId="1" fillId="0" borderId="42" xfId="0" quotePrefix="1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2" xfId="0" quotePrefix="1" applyFont="1" applyFill="1" applyBorder="1" applyAlignment="1">
      <alignment horizontal="center" vertical="center" wrapText="1"/>
    </xf>
    <xf numFmtId="44" fontId="0" fillId="0" borderId="45" xfId="1" applyFont="1" applyFill="1" applyBorder="1" applyAlignment="1">
      <alignment horizontal="center" vertical="center"/>
    </xf>
    <xf numFmtId="44" fontId="0" fillId="0" borderId="46" xfId="1" applyFont="1" applyFill="1" applyBorder="1" applyAlignment="1">
      <alignment horizontal="center" vertical="center"/>
    </xf>
    <xf numFmtId="44" fontId="0" fillId="4" borderId="47" xfId="1" applyFont="1" applyFill="1" applyBorder="1" applyAlignment="1">
      <alignment horizontal="center" vertical="center"/>
    </xf>
    <xf numFmtId="44" fontId="0" fillId="4" borderId="48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6" borderId="17" xfId="0" quotePrefix="1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 wrapText="1"/>
    </xf>
    <xf numFmtId="0" fontId="5" fillId="6" borderId="39" xfId="0" quotePrefix="1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4" fontId="0" fillId="0" borderId="18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4" borderId="38" xfId="1" applyFont="1" applyFill="1" applyBorder="1" applyAlignment="1">
      <alignment horizontal="center" vertical="center"/>
    </xf>
    <xf numFmtId="44" fontId="0" fillId="4" borderId="41" xfId="1" applyFont="1" applyFill="1" applyBorder="1" applyAlignment="1">
      <alignment horizontal="center" vertical="center"/>
    </xf>
    <xf numFmtId="0" fontId="5" fillId="6" borderId="17" xfId="0" quotePrefix="1" applyFont="1" applyFill="1" applyBorder="1" applyAlignment="1">
      <alignment horizontal="left" vertical="center" wrapText="1"/>
    </xf>
    <xf numFmtId="44" fontId="0" fillId="7" borderId="14" xfId="1" applyFont="1" applyFill="1" applyBorder="1" applyAlignment="1">
      <alignment horizontal="center" vertical="center"/>
    </xf>
    <xf numFmtId="0" fontId="5" fillId="6" borderId="31" xfId="0" quotePrefix="1" applyFont="1" applyFill="1" applyBorder="1" applyAlignment="1">
      <alignment horizontal="left" vertical="center" wrapText="1"/>
    </xf>
    <xf numFmtId="44" fontId="0" fillId="7" borderId="28" xfId="1" applyFont="1" applyFill="1" applyBorder="1" applyAlignment="1">
      <alignment horizontal="center" vertical="center"/>
    </xf>
    <xf numFmtId="0" fontId="5" fillId="6" borderId="48" xfId="0" quotePrefix="1" applyFont="1" applyFill="1" applyBorder="1" applyAlignment="1">
      <alignment horizontal="left" vertical="center"/>
    </xf>
    <xf numFmtId="44" fontId="0" fillId="7" borderId="45" xfId="1" applyFont="1" applyFill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44" fontId="1" fillId="0" borderId="8" xfId="1" applyFont="1" applyFill="1" applyBorder="1" applyAlignment="1">
      <alignment horizontal="center" vertical="center"/>
    </xf>
    <xf numFmtId="44" fontId="1" fillId="0" borderId="7" xfId="1" applyFont="1" applyFill="1" applyBorder="1" applyAlignment="1">
      <alignment horizontal="center" vertical="center"/>
    </xf>
    <xf numFmtId="44" fontId="1" fillId="4" borderId="43" xfId="1" applyFont="1" applyFill="1" applyBorder="1" applyAlignment="1">
      <alignment horizontal="center" vertical="center"/>
    </xf>
    <xf numFmtId="44" fontId="1" fillId="4" borderId="44" xfId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4" fontId="0" fillId="0" borderId="8" xfId="1" applyFont="1" applyFill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44" fontId="0" fillId="4" borderId="43" xfId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4" fontId="1" fillId="4" borderId="16" xfId="1" applyFont="1" applyFill="1" applyBorder="1" applyAlignment="1">
      <alignment horizontal="center" vertical="center"/>
    </xf>
    <xf numFmtId="44" fontId="1" fillId="4" borderId="17" xfId="1" applyFont="1" applyFill="1" applyBorder="1" applyAlignment="1">
      <alignment horizontal="center" vertical="center"/>
    </xf>
    <xf numFmtId="44" fontId="1" fillId="4" borderId="25" xfId="1" applyFont="1" applyFill="1" applyBorder="1" applyAlignment="1">
      <alignment horizontal="center" vertical="center"/>
    </xf>
    <xf numFmtId="44" fontId="1" fillId="4" borderId="26" xfId="1" applyFont="1" applyFill="1" applyBorder="1" applyAlignment="1">
      <alignment horizontal="center" vertical="center"/>
    </xf>
    <xf numFmtId="0" fontId="1" fillId="0" borderId="0" xfId="0" applyFont="1"/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/>
    <xf numFmtId="0" fontId="2" fillId="0" borderId="1" xfId="0" applyFont="1" applyBorder="1"/>
    <xf numFmtId="0" fontId="0" fillId="0" borderId="11" xfId="0" applyBorder="1"/>
    <xf numFmtId="0" fontId="8" fillId="0" borderId="6" xfId="0" applyFont="1" applyBorder="1"/>
    <xf numFmtId="0" fontId="0" fillId="0" borderId="32" xfId="0" applyBorder="1"/>
    <xf numFmtId="164" fontId="0" fillId="0" borderId="0" xfId="0" applyNumberFormat="1"/>
    <xf numFmtId="164" fontId="0" fillId="0" borderId="0" xfId="0" applyNumberFormat="1" applyFill="1"/>
    <xf numFmtId="3" fontId="0" fillId="0" borderId="0" xfId="0" applyNumberFormat="1"/>
    <xf numFmtId="3" fontId="0" fillId="0" borderId="0" xfId="0" applyNumberFormat="1" applyFill="1"/>
    <xf numFmtId="44" fontId="0" fillId="0" borderId="0" xfId="0" applyNumberFormat="1"/>
    <xf numFmtId="10" fontId="0" fillId="0" borderId="0" xfId="0" applyNumberFormat="1"/>
    <xf numFmtId="0" fontId="0" fillId="15" borderId="0" xfId="0" applyFill="1"/>
    <xf numFmtId="3" fontId="0" fillId="15" borderId="0" xfId="0" applyNumberFormat="1" applyFill="1"/>
    <xf numFmtId="9" fontId="0" fillId="15" borderId="0" xfId="0" applyNumberFormat="1" applyFill="1"/>
    <xf numFmtId="44" fontId="0" fillId="0" borderId="0" xfId="0" applyNumberFormat="1" applyFill="1"/>
    <xf numFmtId="44" fontId="0" fillId="4" borderId="16" xfId="1" applyFont="1" applyFill="1" applyBorder="1" applyAlignment="1">
      <alignment horizontal="center" vertical="center"/>
    </xf>
    <xf numFmtId="44" fontId="0" fillId="4" borderId="17" xfId="1" applyFont="1" applyFill="1" applyBorder="1" applyAlignment="1">
      <alignment horizontal="center" vertical="center"/>
    </xf>
    <xf numFmtId="44" fontId="0" fillId="4" borderId="25" xfId="1" applyFont="1" applyFill="1" applyBorder="1" applyAlignment="1">
      <alignment horizontal="center" vertical="center"/>
    </xf>
    <xf numFmtId="44" fontId="0" fillId="4" borderId="26" xfId="1" applyFont="1" applyFill="1" applyBorder="1" applyAlignment="1">
      <alignment horizontal="center" vertical="center"/>
    </xf>
    <xf numFmtId="44" fontId="0" fillId="4" borderId="30" xfId="1" applyFont="1" applyFill="1" applyBorder="1" applyAlignment="1">
      <alignment horizontal="center" vertical="center"/>
    </xf>
    <xf numFmtId="44" fontId="0" fillId="4" borderId="31" xfId="1" applyFont="1" applyFill="1" applyBorder="1" applyAlignment="1">
      <alignment horizontal="center" vertical="center"/>
    </xf>
    <xf numFmtId="44" fontId="0" fillId="4" borderId="47" xfId="1" applyFont="1" applyFill="1" applyBorder="1" applyAlignment="1">
      <alignment horizontal="center" vertical="center"/>
    </xf>
    <xf numFmtId="44" fontId="0" fillId="4" borderId="48" xfId="1" applyFont="1" applyFill="1" applyBorder="1" applyAlignment="1">
      <alignment horizontal="center" vertical="center"/>
    </xf>
    <xf numFmtId="44" fontId="0" fillId="4" borderId="38" xfId="1" applyFont="1" applyFill="1" applyBorder="1" applyAlignment="1">
      <alignment horizontal="center" vertical="center"/>
    </xf>
    <xf numFmtId="44" fontId="0" fillId="4" borderId="41" xfId="1" applyFont="1" applyFill="1" applyBorder="1" applyAlignment="1">
      <alignment horizontal="center" vertical="center"/>
    </xf>
    <xf numFmtId="44" fontId="1" fillId="4" borderId="43" xfId="1" applyFont="1" applyFill="1" applyBorder="1" applyAlignment="1">
      <alignment horizontal="center" vertical="center"/>
    </xf>
    <xf numFmtId="44" fontId="1" fillId="4" borderId="44" xfId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left" vertical="center" wrapText="1"/>
    </xf>
    <xf numFmtId="0" fontId="3" fillId="13" borderId="18" xfId="0" applyFont="1" applyFill="1" applyBorder="1" applyAlignment="1">
      <alignment horizontal="left" vertical="center" wrapText="1"/>
    </xf>
    <xf numFmtId="0" fontId="3" fillId="13" borderId="8" xfId="0" applyFont="1" applyFill="1" applyBorder="1" applyAlignment="1">
      <alignment horizontal="left" vertical="center" wrapText="1"/>
    </xf>
    <xf numFmtId="0" fontId="5" fillId="14" borderId="25" xfId="0" applyFont="1" applyFill="1" applyBorder="1" applyAlignment="1">
      <alignment horizontal="left" vertical="center" wrapText="1"/>
    </xf>
    <xf numFmtId="0" fontId="1" fillId="14" borderId="26" xfId="0" applyFont="1" applyFill="1" applyBorder="1" applyAlignment="1">
      <alignment horizontal="left" vertical="center" wrapText="1"/>
    </xf>
    <xf numFmtId="0" fontId="5" fillId="14" borderId="30" xfId="0" applyFont="1" applyFill="1" applyBorder="1" applyAlignment="1">
      <alignment horizontal="left" vertical="center" wrapText="1"/>
    </xf>
    <xf numFmtId="0" fontId="1" fillId="14" borderId="31" xfId="0" applyFont="1" applyFill="1" applyBorder="1" applyAlignment="1">
      <alignment horizontal="left" vertical="center" wrapText="1"/>
    </xf>
    <xf numFmtId="0" fontId="5" fillId="14" borderId="43" xfId="0" applyFont="1" applyFill="1" applyBorder="1" applyAlignment="1">
      <alignment horizontal="left" vertical="center" wrapText="1"/>
    </xf>
    <xf numFmtId="0" fontId="1" fillId="14" borderId="44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vertical="center"/>
    </xf>
    <xf numFmtId="0" fontId="3" fillId="10" borderId="22" xfId="0" applyFont="1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0" borderId="22" xfId="0" applyBorder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left" vertical="center" wrapText="1"/>
    </xf>
    <xf numFmtId="0" fontId="3" fillId="11" borderId="18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5" fillId="12" borderId="16" xfId="0" applyFont="1" applyFill="1" applyBorder="1" applyAlignment="1">
      <alignment horizontal="left" vertical="center" wrapText="1"/>
    </xf>
    <xf numFmtId="0" fontId="1" fillId="12" borderId="17" xfId="0" applyFont="1" applyFill="1" applyBorder="1" applyAlignment="1">
      <alignment horizontal="left" vertical="center" wrapText="1"/>
    </xf>
    <xf numFmtId="0" fontId="5" fillId="12" borderId="30" xfId="0" applyFont="1" applyFill="1" applyBorder="1" applyAlignment="1">
      <alignment horizontal="left" vertical="center" wrapText="1"/>
    </xf>
    <xf numFmtId="0" fontId="1" fillId="12" borderId="31" xfId="0" applyFont="1" applyFill="1" applyBorder="1" applyAlignment="1">
      <alignment horizontal="left" vertical="center" wrapText="1"/>
    </xf>
    <xf numFmtId="0" fontId="5" fillId="12" borderId="43" xfId="0" applyFont="1" applyFill="1" applyBorder="1" applyAlignment="1">
      <alignment horizontal="left" vertical="center" wrapText="1"/>
    </xf>
    <xf numFmtId="0" fontId="1" fillId="12" borderId="44" xfId="0" applyFont="1" applyFill="1" applyBorder="1" applyAlignment="1">
      <alignment horizontal="left" vertical="center" wrapText="1"/>
    </xf>
    <xf numFmtId="0" fontId="5" fillId="9" borderId="30" xfId="0" applyFont="1" applyFill="1" applyBorder="1" applyAlignment="1">
      <alignment horizontal="left" vertical="center" wrapText="1"/>
    </xf>
    <xf numFmtId="0" fontId="1" fillId="9" borderId="31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left" vertical="center" wrapText="1"/>
    </xf>
    <xf numFmtId="0" fontId="1" fillId="9" borderId="48" xfId="0" applyFont="1" applyFill="1" applyBorder="1" applyAlignment="1">
      <alignment horizontal="left" vertical="center" wrapText="1"/>
    </xf>
    <xf numFmtId="0" fontId="5" fillId="9" borderId="34" xfId="0" applyFont="1" applyFill="1" applyBorder="1" applyAlignment="1">
      <alignment horizontal="left" vertical="center" wrapText="1"/>
    </xf>
    <xf numFmtId="0" fontId="5" fillId="9" borderId="50" xfId="0" applyFont="1" applyFill="1" applyBorder="1" applyAlignment="1">
      <alignment horizontal="left" vertical="center" wrapText="1"/>
    </xf>
    <xf numFmtId="0" fontId="5" fillId="9" borderId="22" xfId="0" applyFont="1" applyFill="1" applyBorder="1" applyAlignment="1">
      <alignment horizontal="left" vertical="center" wrapText="1"/>
    </xf>
    <xf numFmtId="0" fontId="1" fillId="9" borderId="5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left" vertical="center" wrapText="1"/>
    </xf>
    <xf numFmtId="0" fontId="5" fillId="6" borderId="20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32" xfId="0" applyFont="1" applyFill="1" applyBorder="1" applyAlignment="1">
      <alignment horizontal="left" vertical="center" wrapText="1"/>
    </xf>
    <xf numFmtId="0" fontId="5" fillId="6" borderId="38" xfId="0" applyFont="1" applyFill="1" applyBorder="1" applyAlignment="1">
      <alignment horizontal="left" vertical="center" wrapText="1"/>
    </xf>
    <xf numFmtId="0" fontId="1" fillId="6" borderId="41" xfId="0" applyFont="1" applyFill="1" applyBorder="1" applyAlignment="1">
      <alignment horizontal="left" vertical="center" wrapText="1"/>
    </xf>
    <xf numFmtId="0" fontId="6" fillId="6" borderId="36" xfId="0" applyFont="1" applyFill="1" applyBorder="1" applyAlignment="1">
      <alignment horizontal="left" vertical="center" wrapText="1"/>
    </xf>
    <xf numFmtId="0" fontId="6" fillId="6" borderId="38" xfId="0" applyFont="1" applyFill="1" applyBorder="1" applyAlignment="1">
      <alignment horizontal="left" vertical="center" wrapText="1"/>
    </xf>
    <xf numFmtId="0" fontId="5" fillId="6" borderId="39" xfId="0" quotePrefix="1" applyFont="1" applyFill="1" applyBorder="1" applyAlignment="1">
      <alignment horizontal="left" vertical="center"/>
    </xf>
    <xf numFmtId="0" fontId="5" fillId="6" borderId="26" xfId="0" quotePrefix="1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horizontal="left" vertical="center" wrapText="1"/>
    </xf>
    <xf numFmtId="0" fontId="6" fillId="6" borderId="47" xfId="0" applyFont="1" applyFill="1" applyBorder="1" applyAlignment="1">
      <alignment horizontal="left" vertical="center" wrapText="1"/>
    </xf>
    <xf numFmtId="44" fontId="2" fillId="2" borderId="2" xfId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5" fillId="4" borderId="43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44" xfId="0" applyFont="1" applyFill="1" applyBorder="1" applyAlignment="1">
      <alignment horizontal="left" vertical="center" wrapText="1"/>
    </xf>
    <xf numFmtId="44" fontId="2" fillId="2" borderId="3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V170"/>
  <sheetViews>
    <sheetView tabSelected="1" view="pageBreakPreview" topLeftCell="D1" zoomScaleNormal="90" zoomScaleSheetLayoutView="100" zoomScalePageLayoutView="60" workbookViewId="0">
      <selection activeCell="E22" sqref="A22:XFD22"/>
    </sheetView>
  </sheetViews>
  <sheetFormatPr defaultRowHeight="12.5" x14ac:dyDescent="0.25"/>
  <cols>
    <col min="1" max="1" width="6.6328125" bestFit="1" customWidth="1"/>
    <col min="2" max="2" width="21" customWidth="1"/>
    <col min="3" max="3" width="26.90625" customWidth="1"/>
    <col min="4" max="4" width="30.54296875" customWidth="1"/>
    <col min="5" max="5" width="14" bestFit="1" customWidth="1"/>
    <col min="6" max="6" width="18.54296875" bestFit="1" customWidth="1"/>
    <col min="7" max="7" width="21.6328125" bestFit="1" customWidth="1"/>
    <col min="8" max="8" width="12.36328125" bestFit="1" customWidth="1"/>
    <col min="9" max="9" width="12.81640625" bestFit="1" customWidth="1"/>
    <col min="10" max="10" width="12.54296875" bestFit="1" customWidth="1"/>
    <col min="11" max="11" width="0" hidden="1" customWidth="1"/>
    <col min="12" max="12" width="11.26953125" style="100" bestFit="1" customWidth="1"/>
    <col min="13" max="13" width="10.6328125" style="100" bestFit="1" customWidth="1"/>
    <col min="14" max="14" width="16.7265625" style="98" bestFit="1" customWidth="1"/>
    <col min="15" max="15" width="11.26953125" style="100" hidden="1" customWidth="1"/>
    <col min="16" max="16" width="10.6328125" style="100" hidden="1" customWidth="1"/>
    <col min="17" max="17" width="16.7265625" style="98" hidden="1" customWidth="1"/>
    <col min="18" max="18" width="9.36328125" style="104" bestFit="1" customWidth="1"/>
    <col min="19" max="19" width="11.81640625" bestFit="1" customWidth="1"/>
    <col min="20" max="20" width="12.08984375" bestFit="1" customWidth="1"/>
    <col min="21" max="21" width="24.26953125" bestFit="1" customWidth="1"/>
    <col min="22" max="22" width="15.26953125" bestFit="1" customWidth="1"/>
  </cols>
  <sheetData>
    <row r="1" spans="1:22" ht="13" x14ac:dyDescent="0.3">
      <c r="B1" s="94" t="s">
        <v>291</v>
      </c>
      <c r="C1" s="95"/>
    </row>
    <row r="2" spans="1:22" ht="13.5" thickBot="1" x14ac:dyDescent="0.35">
      <c r="B2" s="96" t="s">
        <v>290</v>
      </c>
      <c r="C2" s="97"/>
    </row>
    <row r="3" spans="1:22" ht="9" customHeight="1" x14ac:dyDescent="0.3">
      <c r="B3" s="93"/>
    </row>
    <row r="4" spans="1:22" ht="14.5" thickBot="1" x14ac:dyDescent="0.3">
      <c r="B4" s="1" t="s">
        <v>0</v>
      </c>
      <c r="C4" s="206" t="s">
        <v>1</v>
      </c>
      <c r="D4" s="207" t="e">
        <v>#REF!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22" ht="37.75" customHeight="1" thickBot="1" x14ac:dyDescent="0.3">
      <c r="B5" s="208" t="s">
        <v>8</v>
      </c>
      <c r="C5" s="208" t="s">
        <v>9</v>
      </c>
      <c r="D5" s="210"/>
      <c r="E5" s="212" t="s">
        <v>10</v>
      </c>
      <c r="F5" s="212" t="s">
        <v>11</v>
      </c>
      <c r="G5" s="204" t="s">
        <v>12</v>
      </c>
      <c r="H5" s="180" t="s">
        <v>183</v>
      </c>
      <c r="I5" s="182" t="s">
        <v>292</v>
      </c>
      <c r="J5" s="183"/>
      <c r="L5" s="100" t="s">
        <v>294</v>
      </c>
      <c r="M5" s="100" t="s">
        <v>295</v>
      </c>
      <c r="N5" s="98" t="s">
        <v>299</v>
      </c>
      <c r="O5" s="100" t="s">
        <v>296</v>
      </c>
      <c r="P5" s="100" t="s">
        <v>297</v>
      </c>
      <c r="Q5" s="98" t="s">
        <v>298</v>
      </c>
      <c r="R5" s="105" t="s">
        <v>300</v>
      </c>
      <c r="S5" s="100" t="s">
        <v>302</v>
      </c>
      <c r="T5" s="100" t="s">
        <v>301</v>
      </c>
      <c r="U5" s="100" t="s">
        <v>303</v>
      </c>
      <c r="V5" s="100" t="s">
        <v>304</v>
      </c>
    </row>
    <row r="6" spans="1:22" ht="26.5" thickBot="1" x14ac:dyDescent="0.35">
      <c r="A6" s="4"/>
      <c r="B6" s="209"/>
      <c r="C6" s="209"/>
      <c r="D6" s="211"/>
      <c r="E6" s="213"/>
      <c r="F6" s="213"/>
      <c r="G6" s="205"/>
      <c r="H6" s="181"/>
      <c r="I6" s="5" t="s">
        <v>13</v>
      </c>
      <c r="J6" s="6" t="s">
        <v>14</v>
      </c>
    </row>
    <row r="7" spans="1:22" ht="13" x14ac:dyDescent="0.3">
      <c r="A7" s="4" t="s">
        <v>184</v>
      </c>
      <c r="B7" s="184"/>
      <c r="C7" s="185" t="s">
        <v>15</v>
      </c>
      <c r="D7" s="186"/>
      <c r="E7" s="11" t="s">
        <v>17</v>
      </c>
      <c r="F7" s="12" t="s">
        <v>18</v>
      </c>
      <c r="G7" s="13" t="s">
        <v>185</v>
      </c>
      <c r="H7" s="14">
        <v>2.64</v>
      </c>
      <c r="I7" s="110">
        <v>3.1930542028018372</v>
      </c>
      <c r="J7" s="111">
        <v>4.7866622289339569</v>
      </c>
      <c r="L7" s="100">
        <v>123</v>
      </c>
      <c r="M7" s="100">
        <v>42153</v>
      </c>
      <c r="N7" s="98">
        <v>111283.91</v>
      </c>
      <c r="O7" s="100">
        <v>146</v>
      </c>
      <c r="P7" s="100">
        <v>33744</v>
      </c>
      <c r="Q7" s="98">
        <v>89084.160000000003</v>
      </c>
      <c r="R7" s="106">
        <v>0</v>
      </c>
      <c r="S7" s="102">
        <f>(J7-I7)*R7+I7</f>
        <v>3.1930542028018372</v>
      </c>
      <c r="T7" s="103">
        <f>S7/H7-1</f>
        <v>0.20949022833402919</v>
      </c>
      <c r="U7" s="102">
        <f>(S7-H7)*M7</f>
        <v>23312.893810705835</v>
      </c>
      <c r="V7" s="103">
        <f>I7/H7-1</f>
        <v>0.20949022833402919</v>
      </c>
    </row>
    <row r="8" spans="1:22" ht="13" x14ac:dyDescent="0.3">
      <c r="A8" s="4" t="s">
        <v>186</v>
      </c>
      <c r="B8" s="184"/>
      <c r="C8" s="185"/>
      <c r="D8" s="186"/>
      <c r="E8" s="17" t="s">
        <v>19</v>
      </c>
      <c r="F8" s="12" t="s">
        <v>20</v>
      </c>
      <c r="G8" s="18" t="s">
        <v>185</v>
      </c>
      <c r="H8" s="19">
        <v>3.67</v>
      </c>
      <c r="I8" s="112">
        <v>4.4161651994093436</v>
      </c>
      <c r="J8" s="113">
        <v>6.7931292756770576</v>
      </c>
      <c r="L8" s="100">
        <v>98</v>
      </c>
      <c r="M8" s="100">
        <v>116098</v>
      </c>
      <c r="N8" s="98">
        <v>425614.21</v>
      </c>
      <c r="O8" s="100">
        <v>143</v>
      </c>
      <c r="P8" s="100">
        <v>92762</v>
      </c>
      <c r="Q8" s="98">
        <v>340436.53</v>
      </c>
      <c r="R8" s="106">
        <v>0</v>
      </c>
      <c r="S8" s="102">
        <f t="shared" ref="S8:S71" si="0">(J8-I8)*R8+I8</f>
        <v>4.4161651994093436</v>
      </c>
      <c r="T8" s="103">
        <f t="shared" ref="T8:T71" si="1">S8/H8-1</f>
        <v>0.20331476823142869</v>
      </c>
      <c r="U8" s="102">
        <f t="shared" ref="U8:U71" si="2">(S8-H8)*M8</f>
        <v>86628.287321025986</v>
      </c>
      <c r="V8" s="103">
        <f t="shared" ref="V8:V71" si="3">I8/H8-1</f>
        <v>0.20331476823142869</v>
      </c>
    </row>
    <row r="9" spans="1:22" ht="13.5" thickBot="1" x14ac:dyDescent="0.35">
      <c r="A9" s="4" t="s">
        <v>187</v>
      </c>
      <c r="B9" s="184"/>
      <c r="C9" s="187"/>
      <c r="D9" s="188"/>
      <c r="E9" s="17" t="s">
        <v>21</v>
      </c>
      <c r="F9" s="22" t="s">
        <v>22</v>
      </c>
      <c r="G9" s="13" t="s">
        <v>185</v>
      </c>
      <c r="H9" s="14">
        <v>6.33</v>
      </c>
      <c r="I9" s="110">
        <v>7.7132806110741772</v>
      </c>
      <c r="J9" s="111">
        <v>10.986822847432126</v>
      </c>
      <c r="L9" s="100">
        <v>6806</v>
      </c>
      <c r="M9" s="100">
        <v>18404808</v>
      </c>
      <c r="N9" s="98">
        <v>105562429.90000001</v>
      </c>
      <c r="O9" s="100">
        <v>6751</v>
      </c>
      <c r="P9" s="100">
        <v>19034514</v>
      </c>
      <c r="Q9" s="98">
        <v>108901328</v>
      </c>
      <c r="R9" s="106">
        <v>0</v>
      </c>
      <c r="S9" s="102">
        <f t="shared" si="0"/>
        <v>7.7132806110741772</v>
      </c>
      <c r="T9" s="103">
        <f t="shared" si="1"/>
        <v>0.21852774266574682</v>
      </c>
      <c r="U9" s="102">
        <f t="shared" si="2"/>
        <v>25459014.056942903</v>
      </c>
      <c r="V9" s="103">
        <f t="shared" si="3"/>
        <v>0.21852774266574682</v>
      </c>
    </row>
    <row r="10" spans="1:22" ht="13" x14ac:dyDescent="0.3">
      <c r="A10" s="4" t="s">
        <v>188</v>
      </c>
      <c r="B10" s="184"/>
      <c r="C10" s="189" t="s">
        <v>23</v>
      </c>
      <c r="D10" s="190"/>
      <c r="E10" s="23" t="s">
        <v>21</v>
      </c>
      <c r="F10" s="24" t="s">
        <v>24</v>
      </c>
      <c r="G10" s="7" t="s">
        <v>189</v>
      </c>
      <c r="H10" s="8">
        <v>16.73</v>
      </c>
      <c r="I10" s="108">
        <v>22.731254038277218</v>
      </c>
      <c r="J10" s="109">
        <v>32.093851895311929</v>
      </c>
      <c r="L10" s="100">
        <v>211</v>
      </c>
      <c r="M10" s="100">
        <v>26977</v>
      </c>
      <c r="N10" s="98">
        <v>439089.08</v>
      </c>
      <c r="O10" s="100">
        <v>187</v>
      </c>
      <c r="P10" s="100">
        <v>16950</v>
      </c>
      <c r="Q10" s="98">
        <v>280084.24</v>
      </c>
      <c r="R10" s="106">
        <v>0</v>
      </c>
      <c r="S10" s="102">
        <f t="shared" si="0"/>
        <v>22.731254038277218</v>
      </c>
      <c r="T10" s="103">
        <f t="shared" si="1"/>
        <v>0.35871213617915232</v>
      </c>
      <c r="U10" s="102">
        <f t="shared" si="2"/>
        <v>161895.83019060449</v>
      </c>
      <c r="V10" s="103">
        <f t="shared" si="3"/>
        <v>0.35871213617915232</v>
      </c>
    </row>
    <row r="11" spans="1:22" ht="13.5" thickBot="1" x14ac:dyDescent="0.35">
      <c r="A11" s="4" t="s">
        <v>190</v>
      </c>
      <c r="B11" s="184"/>
      <c r="C11" s="191"/>
      <c r="D11" s="192"/>
      <c r="E11" s="17" t="s">
        <v>21</v>
      </c>
      <c r="F11" s="22" t="s">
        <v>25</v>
      </c>
      <c r="G11" s="13" t="s">
        <v>189</v>
      </c>
      <c r="H11" s="14">
        <v>16.73</v>
      </c>
      <c r="I11" s="110">
        <v>22.731254038277218</v>
      </c>
      <c r="J11" s="111">
        <v>32.093851895311929</v>
      </c>
      <c r="L11" s="100">
        <v>40</v>
      </c>
      <c r="M11" s="100">
        <v>3674</v>
      </c>
      <c r="N11" s="98">
        <v>55475.97</v>
      </c>
      <c r="O11" s="100">
        <v>81</v>
      </c>
      <c r="P11" s="100">
        <v>9331</v>
      </c>
      <c r="Q11" s="98">
        <v>153503.09</v>
      </c>
      <c r="R11" s="106">
        <v>0</v>
      </c>
      <c r="S11" s="102">
        <f t="shared" si="0"/>
        <v>22.731254038277218</v>
      </c>
      <c r="T11" s="103">
        <f t="shared" si="1"/>
        <v>0.35871213617915232</v>
      </c>
      <c r="U11" s="102">
        <f t="shared" si="2"/>
        <v>22048.607336630495</v>
      </c>
      <c r="V11" s="103">
        <f t="shared" si="3"/>
        <v>0.35871213617915232</v>
      </c>
    </row>
    <row r="12" spans="1:22" ht="13" x14ac:dyDescent="0.3">
      <c r="A12" s="4" t="s">
        <v>191</v>
      </c>
      <c r="B12" s="184"/>
      <c r="C12" s="189" t="s">
        <v>26</v>
      </c>
      <c r="D12" s="190"/>
      <c r="E12" s="23" t="s">
        <v>17</v>
      </c>
      <c r="F12" s="25" t="s">
        <v>27</v>
      </c>
      <c r="G12" s="7" t="s">
        <v>185</v>
      </c>
      <c r="H12" s="8">
        <v>3.17</v>
      </c>
      <c r="I12" s="108">
        <v>4.0864722268502796</v>
      </c>
      <c r="J12" s="109">
        <v>6.4277413443019968</v>
      </c>
      <c r="L12" s="100">
        <v>846</v>
      </c>
      <c r="M12" s="100">
        <v>257515</v>
      </c>
      <c r="N12" s="98">
        <v>816315.19</v>
      </c>
      <c r="O12" s="100">
        <v>660</v>
      </c>
      <c r="P12" s="100">
        <v>147481</v>
      </c>
      <c r="Q12" s="98">
        <v>467470.26</v>
      </c>
      <c r="R12" s="106">
        <v>0</v>
      </c>
      <c r="S12" s="102">
        <f t="shared" si="0"/>
        <v>4.0864722268502796</v>
      </c>
      <c r="T12" s="103">
        <f t="shared" si="1"/>
        <v>0.28910795799693356</v>
      </c>
      <c r="U12" s="102">
        <f t="shared" si="2"/>
        <v>236005.34549734977</v>
      </c>
      <c r="V12" s="103">
        <f t="shared" si="3"/>
        <v>0.28910795799693356</v>
      </c>
    </row>
    <row r="13" spans="1:22" ht="13" x14ac:dyDescent="0.3">
      <c r="A13" s="4" t="s">
        <v>192</v>
      </c>
      <c r="B13" s="184"/>
      <c r="C13" s="193"/>
      <c r="D13" s="194"/>
      <c r="E13" s="11" t="s">
        <v>19</v>
      </c>
      <c r="F13" s="12" t="s">
        <v>28</v>
      </c>
      <c r="G13" s="18" t="s">
        <v>185</v>
      </c>
      <c r="H13" s="19">
        <v>4.5199999999999996</v>
      </c>
      <c r="I13" s="112">
        <v>5.762038780184203</v>
      </c>
      <c r="J13" s="113">
        <v>9.2584255760573946</v>
      </c>
      <c r="L13" s="100">
        <v>1087</v>
      </c>
      <c r="M13" s="100">
        <v>471349</v>
      </c>
      <c r="N13" s="98">
        <v>2130273.1800000002</v>
      </c>
      <c r="O13" s="100">
        <v>944</v>
      </c>
      <c r="P13" s="100">
        <v>404153</v>
      </c>
      <c r="Q13" s="98">
        <v>1826739.1</v>
      </c>
      <c r="R13" s="106">
        <v>0</v>
      </c>
      <c r="S13" s="102">
        <f t="shared" si="0"/>
        <v>5.762038780184203</v>
      </c>
      <c r="T13" s="103">
        <f t="shared" si="1"/>
        <v>0.27478734074871758</v>
      </c>
      <c r="U13" s="102">
        <f t="shared" si="2"/>
        <v>585433.73700104409</v>
      </c>
      <c r="V13" s="103">
        <f t="shared" si="3"/>
        <v>0.27478734074871758</v>
      </c>
    </row>
    <row r="14" spans="1:22" ht="13" x14ac:dyDescent="0.3">
      <c r="A14" s="4" t="s">
        <v>193</v>
      </c>
      <c r="B14" s="184"/>
      <c r="C14" s="193"/>
      <c r="D14" s="194"/>
      <c r="E14" s="11" t="s">
        <v>21</v>
      </c>
      <c r="F14" s="26" t="s">
        <v>29</v>
      </c>
      <c r="G14" s="13" t="s">
        <v>185</v>
      </c>
      <c r="H14" s="14">
        <v>8.08</v>
      </c>
      <c r="I14" s="110">
        <v>10.280322475909964</v>
      </c>
      <c r="J14" s="111">
        <v>15.180969403824914</v>
      </c>
      <c r="L14" s="100">
        <v>17520</v>
      </c>
      <c r="M14" s="100">
        <v>42069592</v>
      </c>
      <c r="N14" s="98">
        <v>284668660</v>
      </c>
      <c r="O14" s="100">
        <v>17556</v>
      </c>
      <c r="P14" s="100">
        <v>45123735</v>
      </c>
      <c r="Q14" s="98">
        <v>302431036.80000001</v>
      </c>
      <c r="R14" s="106">
        <v>0</v>
      </c>
      <c r="S14" s="102">
        <f t="shared" si="0"/>
        <v>10.280322475909964</v>
      </c>
      <c r="T14" s="103">
        <f t="shared" si="1"/>
        <v>0.27231713810766878</v>
      </c>
      <c r="U14" s="102">
        <f t="shared" si="2"/>
        <v>92566668.829962</v>
      </c>
      <c r="V14" s="103">
        <f t="shared" si="3"/>
        <v>0.27231713810766878</v>
      </c>
    </row>
    <row r="15" spans="1:22" ht="13" x14ac:dyDescent="0.3">
      <c r="A15" s="4" t="s">
        <v>194</v>
      </c>
      <c r="B15" s="184"/>
      <c r="C15" s="193"/>
      <c r="D15" s="194"/>
      <c r="E15" s="11" t="s">
        <v>30</v>
      </c>
      <c r="F15" s="12" t="s">
        <v>31</v>
      </c>
      <c r="G15" s="13" t="s">
        <v>185</v>
      </c>
      <c r="H15" s="14">
        <v>11.44</v>
      </c>
      <c r="I15" s="110">
        <v>14.184028340950265</v>
      </c>
      <c r="J15" s="111">
        <v>20.514957931581645</v>
      </c>
      <c r="L15" s="100">
        <v>559</v>
      </c>
      <c r="M15" s="100">
        <v>1391815</v>
      </c>
      <c r="N15" s="98">
        <v>13136370.689999999</v>
      </c>
      <c r="O15" s="100">
        <v>603</v>
      </c>
      <c r="P15" s="100">
        <v>1621753</v>
      </c>
      <c r="Q15" s="98">
        <v>15256387.130000001</v>
      </c>
      <c r="R15" s="106">
        <v>0</v>
      </c>
      <c r="S15" s="102">
        <f t="shared" si="0"/>
        <v>14.184028340950265</v>
      </c>
      <c r="T15" s="103">
        <f t="shared" si="1"/>
        <v>0.23986261721593238</v>
      </c>
      <c r="U15" s="102">
        <f t="shared" si="2"/>
        <v>3819179.8053596937</v>
      </c>
      <c r="V15" s="103">
        <f t="shared" si="3"/>
        <v>0.23986261721593238</v>
      </c>
    </row>
    <row r="16" spans="1:22" ht="13" x14ac:dyDescent="0.3">
      <c r="A16" s="4" t="s">
        <v>195</v>
      </c>
      <c r="B16" s="184"/>
      <c r="C16" s="193"/>
      <c r="D16" s="194"/>
      <c r="E16" s="11" t="s">
        <v>32</v>
      </c>
      <c r="F16" s="12" t="s">
        <v>33</v>
      </c>
      <c r="G16" s="13" t="s">
        <v>185</v>
      </c>
      <c r="H16" s="14">
        <v>15.72</v>
      </c>
      <c r="I16" s="110">
        <v>19.832281194156398</v>
      </c>
      <c r="J16" s="111">
        <v>29.621147078506638</v>
      </c>
      <c r="L16" s="100">
        <v>267</v>
      </c>
      <c r="M16" s="100">
        <v>1073476</v>
      </c>
      <c r="N16" s="98">
        <v>15327105.359999999</v>
      </c>
      <c r="O16" s="100">
        <v>268</v>
      </c>
      <c r="P16" s="100">
        <v>895322</v>
      </c>
      <c r="Q16" s="98">
        <v>12821031.67</v>
      </c>
      <c r="R16" s="106">
        <v>0</v>
      </c>
      <c r="S16" s="102">
        <f t="shared" si="0"/>
        <v>19.832281194156398</v>
      </c>
      <c r="T16" s="103">
        <f t="shared" si="1"/>
        <v>0.26159549581147568</v>
      </c>
      <c r="U16" s="102">
        <f t="shared" si="2"/>
        <v>4414435.1671782322</v>
      </c>
      <c r="V16" s="103">
        <f t="shared" si="3"/>
        <v>0.26159549581147568</v>
      </c>
    </row>
    <row r="17" spans="1:22" ht="13.5" thickBot="1" x14ac:dyDescent="0.35">
      <c r="A17" s="4" t="s">
        <v>196</v>
      </c>
      <c r="B17" s="184"/>
      <c r="C17" s="193"/>
      <c r="D17" s="194"/>
      <c r="E17" s="11" t="s">
        <v>34</v>
      </c>
      <c r="F17" s="12" t="s">
        <v>35</v>
      </c>
      <c r="G17" s="13" t="s">
        <v>185</v>
      </c>
      <c r="H17" s="14">
        <v>19.07</v>
      </c>
      <c r="I17" s="110">
        <v>23.735987059196695</v>
      </c>
      <c r="J17" s="111">
        <v>34.955135606263369</v>
      </c>
      <c r="L17" s="100">
        <v>113</v>
      </c>
      <c r="M17" s="100">
        <v>339312</v>
      </c>
      <c r="N17" s="98">
        <v>5978913.4500000002</v>
      </c>
      <c r="O17" s="100">
        <v>124</v>
      </c>
      <c r="P17" s="100">
        <v>374996</v>
      </c>
      <c r="Q17" s="98">
        <v>6368094.5800000001</v>
      </c>
      <c r="R17" s="106">
        <v>0</v>
      </c>
      <c r="S17" s="102">
        <f t="shared" si="0"/>
        <v>23.735987059196695</v>
      </c>
      <c r="T17" s="103">
        <f t="shared" si="1"/>
        <v>0.24467682533805424</v>
      </c>
      <c r="U17" s="102">
        <f t="shared" si="2"/>
        <v>1583225.4010301491</v>
      </c>
      <c r="V17" s="103">
        <f t="shared" si="3"/>
        <v>0.24467682533805424</v>
      </c>
    </row>
    <row r="18" spans="1:22" ht="14.5" thickBot="1" x14ac:dyDescent="0.35">
      <c r="A18" s="4" t="s">
        <v>197</v>
      </c>
      <c r="B18" s="184"/>
      <c r="C18" s="195" t="s">
        <v>37</v>
      </c>
      <c r="D18" s="196"/>
      <c r="E18" s="23" t="s">
        <v>21</v>
      </c>
      <c r="F18" s="27" t="s">
        <v>38</v>
      </c>
      <c r="G18" s="7" t="s">
        <v>185</v>
      </c>
      <c r="H18" s="8">
        <v>2.73</v>
      </c>
      <c r="I18" s="108">
        <v>2.2566244557341708</v>
      </c>
      <c r="J18" s="109">
        <v>8.110931119071326</v>
      </c>
      <c r="L18" s="100">
        <v>349</v>
      </c>
      <c r="M18" s="100">
        <v>901856</v>
      </c>
      <c r="N18" s="98">
        <v>2452178.1</v>
      </c>
      <c r="O18" s="100">
        <v>185</v>
      </c>
      <c r="P18" s="100">
        <v>158925</v>
      </c>
      <c r="Q18" s="98">
        <v>431421.63</v>
      </c>
      <c r="R18" s="106">
        <v>0.25</v>
      </c>
      <c r="S18" s="102">
        <f t="shared" si="0"/>
        <v>3.7202011215684596</v>
      </c>
      <c r="T18" s="103">
        <f t="shared" si="1"/>
        <v>0.3627110335415602</v>
      </c>
      <c r="U18" s="102">
        <f t="shared" si="2"/>
        <v>893018.82269324467</v>
      </c>
      <c r="V18" s="103">
        <f t="shared" si="3"/>
        <v>-0.17339763526220853</v>
      </c>
    </row>
    <row r="19" spans="1:22" ht="28" x14ac:dyDescent="0.3">
      <c r="A19" s="4" t="s">
        <v>198</v>
      </c>
      <c r="B19" s="184"/>
      <c r="C19" s="197" t="s">
        <v>39</v>
      </c>
      <c r="D19" s="28" t="s">
        <v>40</v>
      </c>
      <c r="E19" s="29" t="s">
        <v>41</v>
      </c>
      <c r="F19" s="30" t="s">
        <v>42</v>
      </c>
      <c r="G19" s="7" t="s">
        <v>185</v>
      </c>
      <c r="H19" s="8">
        <v>1.33</v>
      </c>
      <c r="I19" s="108">
        <v>1.4538767169104279</v>
      </c>
      <c r="J19" s="109">
        <v>2.1825676527030144</v>
      </c>
      <c r="L19" s="100">
        <v>20</v>
      </c>
      <c r="M19" s="100">
        <v>9121</v>
      </c>
      <c r="N19" s="98">
        <v>12130.93</v>
      </c>
      <c r="O19" s="100">
        <v>10</v>
      </c>
      <c r="P19" s="100">
        <v>0</v>
      </c>
      <c r="Q19" s="98">
        <v>0</v>
      </c>
      <c r="R19" s="106">
        <v>0.25</v>
      </c>
      <c r="S19" s="102">
        <f t="shared" si="0"/>
        <v>1.6360494508585746</v>
      </c>
      <c r="T19" s="103">
        <f t="shared" si="1"/>
        <v>0.23011236906659738</v>
      </c>
      <c r="U19" s="102">
        <f t="shared" si="2"/>
        <v>2791.4770412810581</v>
      </c>
      <c r="V19" s="103">
        <f t="shared" si="3"/>
        <v>9.3140388654457063E-2</v>
      </c>
    </row>
    <row r="20" spans="1:22" ht="13" x14ac:dyDescent="0.3">
      <c r="A20" s="4" t="s">
        <v>199</v>
      </c>
      <c r="B20" s="184"/>
      <c r="C20" s="198"/>
      <c r="D20" s="200" t="s">
        <v>43</v>
      </c>
      <c r="E20" s="31" t="s">
        <v>44</v>
      </c>
      <c r="F20" s="26" t="s">
        <v>45</v>
      </c>
      <c r="G20" s="18" t="s">
        <v>185</v>
      </c>
      <c r="H20" s="19">
        <v>5.36</v>
      </c>
      <c r="I20" s="112">
        <v>5.0644182947728362</v>
      </c>
      <c r="J20" s="113">
        <v>8.2133235355468006</v>
      </c>
      <c r="L20" s="100">
        <v>12733</v>
      </c>
      <c r="M20" s="100">
        <v>7306857</v>
      </c>
      <c r="N20" s="98">
        <v>39149702.310000002</v>
      </c>
      <c r="O20" s="100">
        <v>18909</v>
      </c>
      <c r="P20" s="100">
        <v>2800087</v>
      </c>
      <c r="Q20" s="98">
        <v>17429146.539999999</v>
      </c>
      <c r="R20" s="106">
        <v>0.25</v>
      </c>
      <c r="S20" s="102">
        <f t="shared" si="0"/>
        <v>5.8516446049663271</v>
      </c>
      <c r="T20" s="103">
        <f t="shared" si="1"/>
        <v>9.1724739732523597E-2</v>
      </c>
      <c r="U20" s="102">
        <f t="shared" si="2"/>
        <v>3592376.8233104395</v>
      </c>
      <c r="V20" s="103">
        <f t="shared" si="3"/>
        <v>-5.5145840527455969E-2</v>
      </c>
    </row>
    <row r="21" spans="1:22" ht="13" x14ac:dyDescent="0.3">
      <c r="A21" s="4" t="s">
        <v>200</v>
      </c>
      <c r="B21" s="184"/>
      <c r="C21" s="198"/>
      <c r="D21" s="201"/>
      <c r="E21" s="32" t="s">
        <v>46</v>
      </c>
      <c r="F21" s="33" t="s">
        <v>47</v>
      </c>
      <c r="G21" s="18" t="s">
        <v>185</v>
      </c>
      <c r="H21" s="19">
        <v>8.01</v>
      </c>
      <c r="I21" s="112">
        <v>7.7410824088227645</v>
      </c>
      <c r="J21" s="113">
        <v>12.717724740423575</v>
      </c>
      <c r="L21" s="100">
        <v>2313</v>
      </c>
      <c r="M21" s="100">
        <v>878059</v>
      </c>
      <c r="N21" s="98">
        <v>7025872.71</v>
      </c>
      <c r="O21" s="100">
        <v>3044</v>
      </c>
      <c r="P21" s="100">
        <v>290610</v>
      </c>
      <c r="Q21" s="98">
        <v>2677092.79</v>
      </c>
      <c r="R21" s="106">
        <v>0.25</v>
      </c>
      <c r="S21" s="102">
        <f t="shared" si="0"/>
        <v>8.9852429917229664</v>
      </c>
      <c r="T21" s="103">
        <f t="shared" si="1"/>
        <v>0.12175318248726175</v>
      </c>
      <c r="U21" s="102">
        <f t="shared" si="2"/>
        <v>856320.88606927625</v>
      </c>
      <c r="V21" s="103">
        <f t="shared" si="3"/>
        <v>-3.3572732980928222E-2</v>
      </c>
    </row>
    <row r="22" spans="1:22" ht="13" x14ac:dyDescent="0.3">
      <c r="A22" s="4" t="s">
        <v>201</v>
      </c>
      <c r="B22" s="184"/>
      <c r="C22" s="198"/>
      <c r="D22" s="201"/>
      <c r="E22" s="34" t="s">
        <v>21</v>
      </c>
      <c r="F22" s="26" t="s">
        <v>48</v>
      </c>
      <c r="G22" s="18" t="s">
        <v>185</v>
      </c>
      <c r="H22" s="19">
        <v>9.84</v>
      </c>
      <c r="I22" s="112">
        <v>10.556989333003951</v>
      </c>
      <c r="J22" s="113">
        <v>15.669259537105715</v>
      </c>
      <c r="L22" s="100">
        <v>8432</v>
      </c>
      <c r="M22" s="100">
        <v>5671998</v>
      </c>
      <c r="N22" s="98">
        <v>55781956.399999999</v>
      </c>
      <c r="O22" s="100">
        <v>16305</v>
      </c>
      <c r="P22" s="100">
        <v>4625326</v>
      </c>
      <c r="Q22" s="98">
        <v>52628703.799999997</v>
      </c>
      <c r="R22" s="106">
        <v>0.25</v>
      </c>
      <c r="S22" s="102">
        <f t="shared" si="0"/>
        <v>11.835056884029392</v>
      </c>
      <c r="T22" s="103">
        <f t="shared" si="1"/>
        <v>0.20274968333632026</v>
      </c>
      <c r="U22" s="102">
        <f t="shared" si="2"/>
        <v>11315958.656100942</v>
      </c>
      <c r="V22" s="103">
        <f t="shared" si="3"/>
        <v>7.2864769614222613E-2</v>
      </c>
    </row>
    <row r="23" spans="1:22" ht="13" x14ac:dyDescent="0.3">
      <c r="A23" s="4" t="s">
        <v>202</v>
      </c>
      <c r="B23" s="184"/>
      <c r="C23" s="198"/>
      <c r="D23" s="201"/>
      <c r="E23" s="35" t="s">
        <v>49</v>
      </c>
      <c r="F23" s="26" t="s">
        <v>50</v>
      </c>
      <c r="G23" s="18" t="s">
        <v>185</v>
      </c>
      <c r="H23" s="19">
        <v>13.68</v>
      </c>
      <c r="I23" s="112">
        <v>14.200944608588671</v>
      </c>
      <c r="J23" s="113">
        <v>20.866880196863889</v>
      </c>
      <c r="L23" s="100">
        <v>71</v>
      </c>
      <c r="M23" s="100">
        <v>54036</v>
      </c>
      <c r="N23" s="98">
        <v>743559.46</v>
      </c>
      <c r="O23" s="100">
        <v>95</v>
      </c>
      <c r="P23" s="100">
        <v>36122</v>
      </c>
      <c r="Q23" s="98">
        <v>562833.14</v>
      </c>
      <c r="R23" s="106">
        <v>0.25</v>
      </c>
      <c r="S23" s="102">
        <f t="shared" si="0"/>
        <v>15.867428505657475</v>
      </c>
      <c r="T23" s="103">
        <f t="shared" si="1"/>
        <v>0.15989974456560496</v>
      </c>
      <c r="U23" s="102">
        <f t="shared" si="2"/>
        <v>118199.88673170735</v>
      </c>
      <c r="V23" s="103">
        <f t="shared" si="3"/>
        <v>3.8080746241861974E-2</v>
      </c>
    </row>
    <row r="24" spans="1:22" ht="13" x14ac:dyDescent="0.3">
      <c r="A24" s="4" t="s">
        <v>203</v>
      </c>
      <c r="B24" s="184"/>
      <c r="C24" s="198"/>
      <c r="D24" s="201"/>
      <c r="E24" s="34" t="s">
        <v>32</v>
      </c>
      <c r="F24" s="26" t="s">
        <v>51</v>
      </c>
      <c r="G24" s="18" t="s">
        <v>185</v>
      </c>
      <c r="H24" s="19">
        <v>18.940000000000001</v>
      </c>
      <c r="I24" s="112">
        <v>20.095526580118797</v>
      </c>
      <c r="J24" s="113">
        <v>30.035802400086332</v>
      </c>
      <c r="L24" s="100">
        <v>199</v>
      </c>
      <c r="M24" s="100">
        <v>214217</v>
      </c>
      <c r="N24" s="98">
        <v>4064625.93</v>
      </c>
      <c r="O24" s="100">
        <v>307</v>
      </c>
      <c r="P24" s="100">
        <v>140952</v>
      </c>
      <c r="Q24" s="98">
        <v>3078321.91</v>
      </c>
      <c r="R24" s="106">
        <v>0.25</v>
      </c>
      <c r="S24" s="102">
        <f t="shared" si="0"/>
        <v>22.580595535110682</v>
      </c>
      <c r="T24" s="103">
        <f t="shared" si="1"/>
        <v>0.19221729330045823</v>
      </c>
      <c r="U24" s="102">
        <f t="shared" si="2"/>
        <v>779877.4537448046</v>
      </c>
      <c r="V24" s="103">
        <f t="shared" si="3"/>
        <v>6.1009851115036762E-2</v>
      </c>
    </row>
    <row r="25" spans="1:22" ht="13" x14ac:dyDescent="0.3">
      <c r="A25" s="4" t="s">
        <v>204</v>
      </c>
      <c r="B25" s="184"/>
      <c r="C25" s="198"/>
      <c r="D25" s="202"/>
      <c r="E25" s="35" t="s">
        <v>52</v>
      </c>
      <c r="F25" s="26" t="s">
        <v>53</v>
      </c>
      <c r="G25" s="18" t="s">
        <v>185</v>
      </c>
      <c r="H25" s="19">
        <v>22.78</v>
      </c>
      <c r="I25" s="112">
        <v>23.73948185570352</v>
      </c>
      <c r="J25" s="113">
        <v>35.233423059844498</v>
      </c>
      <c r="L25" s="100">
        <v>29</v>
      </c>
      <c r="M25" s="100">
        <v>26052</v>
      </c>
      <c r="N25" s="98">
        <v>596107.4</v>
      </c>
      <c r="O25" s="100">
        <v>36</v>
      </c>
      <c r="P25" s="100">
        <v>20664</v>
      </c>
      <c r="Q25" s="98">
        <v>589664.06999999995</v>
      </c>
      <c r="R25" s="106">
        <v>0.25</v>
      </c>
      <c r="S25" s="102">
        <f t="shared" si="0"/>
        <v>26.612967156738765</v>
      </c>
      <c r="T25" s="103">
        <f t="shared" si="1"/>
        <v>0.16826019125279923</v>
      </c>
      <c r="U25" s="102">
        <f t="shared" si="2"/>
        <v>99856.46036735829</v>
      </c>
      <c r="V25" s="103">
        <f t="shared" si="3"/>
        <v>4.2119484447037614E-2</v>
      </c>
    </row>
    <row r="26" spans="1:22" ht="13" x14ac:dyDescent="0.3">
      <c r="A26" s="4" t="s">
        <v>205</v>
      </c>
      <c r="B26" s="184"/>
      <c r="C26" s="198"/>
      <c r="D26" s="201" t="s">
        <v>54</v>
      </c>
      <c r="E26" s="35" t="s">
        <v>55</v>
      </c>
      <c r="F26" s="26" t="s">
        <v>56</v>
      </c>
      <c r="G26" s="18" t="s">
        <v>185</v>
      </c>
      <c r="H26" s="19">
        <v>2.27</v>
      </c>
      <c r="I26" s="112">
        <v>1.7101185741925069</v>
      </c>
      <c r="J26" s="113">
        <v>3.0432684590876073</v>
      </c>
      <c r="L26" s="100">
        <v>3555</v>
      </c>
      <c r="M26" s="100">
        <v>9088493</v>
      </c>
      <c r="N26" s="98">
        <v>20621063.620000001</v>
      </c>
      <c r="O26" s="100">
        <v>4774</v>
      </c>
      <c r="P26" s="100">
        <v>2594914</v>
      </c>
      <c r="Q26" s="98">
        <v>6740479.75</v>
      </c>
      <c r="R26" s="106">
        <v>0.5</v>
      </c>
      <c r="S26" s="102">
        <f t="shared" si="0"/>
        <v>2.3766935166400573</v>
      </c>
      <c r="T26" s="103">
        <f t="shared" si="1"/>
        <v>4.7001549180641922E-2</v>
      </c>
      <c r="U26" s="102">
        <f t="shared" si="2"/>
        <v>969683.2791285445</v>
      </c>
      <c r="V26" s="103">
        <f t="shared" si="3"/>
        <v>-0.24664379991519525</v>
      </c>
    </row>
    <row r="27" spans="1:22" ht="13" x14ac:dyDescent="0.3">
      <c r="A27" s="4" t="s">
        <v>206</v>
      </c>
      <c r="B27" s="184"/>
      <c r="C27" s="198"/>
      <c r="D27" s="201"/>
      <c r="E27" s="35" t="s">
        <v>57</v>
      </c>
      <c r="F27" s="26" t="s">
        <v>58</v>
      </c>
      <c r="G27" s="18" t="s">
        <v>185</v>
      </c>
      <c r="H27" s="19">
        <v>2.44</v>
      </c>
      <c r="I27" s="112">
        <v>2.028701584150109</v>
      </c>
      <c r="J27" s="113">
        <v>3.8785542176886967</v>
      </c>
      <c r="L27" s="100">
        <v>1403</v>
      </c>
      <c r="M27" s="100">
        <v>2708073</v>
      </c>
      <c r="N27" s="98">
        <v>6606991.9500000002</v>
      </c>
      <c r="O27" s="100">
        <v>2383</v>
      </c>
      <c r="P27" s="100">
        <v>1242109</v>
      </c>
      <c r="Q27" s="98">
        <v>3543346.13</v>
      </c>
      <c r="R27" s="106">
        <v>0.25</v>
      </c>
      <c r="S27" s="102">
        <f t="shared" si="0"/>
        <v>2.4911647425347558</v>
      </c>
      <c r="T27" s="103">
        <f t="shared" si="1"/>
        <v>2.0969156776539322E-2</v>
      </c>
      <c r="U27" s="102">
        <f t="shared" si="2"/>
        <v>138557.857810324</v>
      </c>
      <c r="V27" s="103">
        <f t="shared" si="3"/>
        <v>-0.1685649245286438</v>
      </c>
    </row>
    <row r="28" spans="1:22" ht="13" x14ac:dyDescent="0.3">
      <c r="A28" s="4" t="s">
        <v>207</v>
      </c>
      <c r="B28" s="184"/>
      <c r="C28" s="198"/>
      <c r="D28" s="201"/>
      <c r="E28" s="35" t="s">
        <v>59</v>
      </c>
      <c r="F28" s="26" t="s">
        <v>60</v>
      </c>
      <c r="G28" s="18" t="s">
        <v>185</v>
      </c>
      <c r="H28" s="19">
        <v>4.01</v>
      </c>
      <c r="I28" s="112">
        <v>2.6658676040653133</v>
      </c>
      <c r="J28" s="113">
        <v>5.6013310948034443</v>
      </c>
      <c r="L28" s="100">
        <v>10197</v>
      </c>
      <c r="M28" s="100">
        <v>19530404</v>
      </c>
      <c r="N28" s="98">
        <v>78970485.680000007</v>
      </c>
      <c r="O28" s="100">
        <v>14356</v>
      </c>
      <c r="P28" s="100">
        <v>5932427</v>
      </c>
      <c r="Q28" s="98">
        <v>28362144.109999999</v>
      </c>
      <c r="R28" s="106">
        <v>0.5</v>
      </c>
      <c r="S28" s="102">
        <f t="shared" si="0"/>
        <v>4.1335993494343786</v>
      </c>
      <c r="T28" s="103">
        <f t="shared" si="1"/>
        <v>3.0822780407575801E-2</v>
      </c>
      <c r="U28" s="102">
        <f t="shared" si="2"/>
        <v>2413945.228590589</v>
      </c>
      <c r="V28" s="103">
        <f t="shared" si="3"/>
        <v>-0.33519511120565748</v>
      </c>
    </row>
    <row r="29" spans="1:22" ht="13" x14ac:dyDescent="0.3">
      <c r="A29" s="4" t="s">
        <v>208</v>
      </c>
      <c r="B29" s="184"/>
      <c r="C29" s="198"/>
      <c r="D29" s="201"/>
      <c r="E29" s="35" t="s">
        <v>61</v>
      </c>
      <c r="F29" s="33" t="s">
        <v>62</v>
      </c>
      <c r="G29" s="18" t="s">
        <v>185</v>
      </c>
      <c r="H29" s="19">
        <v>5.26</v>
      </c>
      <c r="I29" s="112">
        <v>4.2587826538533244</v>
      </c>
      <c r="J29" s="113">
        <v>9.6211438080711869</v>
      </c>
      <c r="L29" s="100">
        <v>5219</v>
      </c>
      <c r="M29" s="100">
        <v>7113674</v>
      </c>
      <c r="N29" s="98">
        <v>37493629.710000001</v>
      </c>
      <c r="O29" s="100">
        <v>8906</v>
      </c>
      <c r="P29" s="100">
        <v>2756392</v>
      </c>
      <c r="Q29" s="98">
        <v>16910906.329999998</v>
      </c>
      <c r="R29" s="106">
        <v>0.2</v>
      </c>
      <c r="S29" s="102">
        <f t="shared" si="0"/>
        <v>5.3312548846968966</v>
      </c>
      <c r="T29" s="103">
        <f t="shared" si="1"/>
        <v>1.3546556026025947E-2</v>
      </c>
      <c r="U29" s="102">
        <f t="shared" si="2"/>
        <v>506884.02064131253</v>
      </c>
      <c r="V29" s="103">
        <f t="shared" si="3"/>
        <v>-0.1903455030697101</v>
      </c>
    </row>
    <row r="30" spans="1:22" ht="13" x14ac:dyDescent="0.3">
      <c r="A30" s="4" t="s">
        <v>209</v>
      </c>
      <c r="B30" s="184"/>
      <c r="C30" s="198"/>
      <c r="D30" s="201"/>
      <c r="E30" s="36" t="s">
        <v>21</v>
      </c>
      <c r="F30" s="26" t="s">
        <v>63</v>
      </c>
      <c r="G30" s="18" t="s">
        <v>185</v>
      </c>
      <c r="H30" s="19">
        <v>9.52</v>
      </c>
      <c r="I30" s="112">
        <v>10.630442853005368</v>
      </c>
      <c r="J30" s="113">
        <v>15.871525063412509</v>
      </c>
      <c r="L30" s="100">
        <v>2562</v>
      </c>
      <c r="M30" s="100">
        <v>4043883</v>
      </c>
      <c r="N30" s="98">
        <v>38486070.859999999</v>
      </c>
      <c r="O30" s="100">
        <v>3902</v>
      </c>
      <c r="P30" s="100">
        <v>1111084</v>
      </c>
      <c r="Q30" s="98">
        <v>12222843.07</v>
      </c>
      <c r="R30" s="106">
        <v>0.2</v>
      </c>
      <c r="S30" s="102">
        <f t="shared" si="0"/>
        <v>11.678659295086796</v>
      </c>
      <c r="T30" s="103">
        <f t="shared" si="1"/>
        <v>0.22674992595449539</v>
      </c>
      <c r="U30" s="102">
        <f t="shared" si="2"/>
        <v>8729365.6261934787</v>
      </c>
      <c r="V30" s="103">
        <f t="shared" si="3"/>
        <v>0.11664315682829507</v>
      </c>
    </row>
    <row r="31" spans="1:22" ht="13" x14ac:dyDescent="0.3">
      <c r="A31" s="4" t="s">
        <v>210</v>
      </c>
      <c r="B31" s="184"/>
      <c r="C31" s="198"/>
      <c r="D31" s="201"/>
      <c r="E31" s="35" t="s">
        <v>49</v>
      </c>
      <c r="F31" s="26" t="s">
        <v>64</v>
      </c>
      <c r="G31" s="18" t="s">
        <v>185</v>
      </c>
      <c r="H31" s="19">
        <v>13.25</v>
      </c>
      <c r="I31" s="112">
        <v>14.279710490867426</v>
      </c>
      <c r="J31" s="113">
        <v>21.07672310594204</v>
      </c>
      <c r="L31" s="100">
        <v>81</v>
      </c>
      <c r="M31" s="100">
        <v>105579</v>
      </c>
      <c r="N31" s="98">
        <v>1407071.14</v>
      </c>
      <c r="O31" s="100">
        <v>97</v>
      </c>
      <c r="P31" s="100">
        <v>29304</v>
      </c>
      <c r="Q31" s="98">
        <v>456438.5</v>
      </c>
      <c r="R31" s="106">
        <v>0.2</v>
      </c>
      <c r="S31" s="102">
        <f t="shared" si="0"/>
        <v>15.63911301388235</v>
      </c>
      <c r="T31" s="103">
        <f t="shared" si="1"/>
        <v>0.18031041614206411</v>
      </c>
      <c r="U31" s="102">
        <f t="shared" si="2"/>
        <v>252240.16289268457</v>
      </c>
      <c r="V31" s="103">
        <f t="shared" si="3"/>
        <v>7.7713999310749182E-2</v>
      </c>
    </row>
    <row r="32" spans="1:22" ht="13" x14ac:dyDescent="0.3">
      <c r="A32" s="4" t="s">
        <v>211</v>
      </c>
      <c r="B32" s="184"/>
      <c r="C32" s="198"/>
      <c r="D32" s="201"/>
      <c r="E32" s="36" t="s">
        <v>32</v>
      </c>
      <c r="F32" s="26" t="s">
        <v>65</v>
      </c>
      <c r="G32" s="18" t="s">
        <v>185</v>
      </c>
      <c r="H32" s="19">
        <v>18.260000000000002</v>
      </c>
      <c r="I32" s="112">
        <v>20.187933151733436</v>
      </c>
      <c r="J32" s="113">
        <v>30.264373386290675</v>
      </c>
      <c r="L32" s="100">
        <v>102</v>
      </c>
      <c r="M32" s="100">
        <v>65904</v>
      </c>
      <c r="N32" s="98">
        <v>1202890.19</v>
      </c>
      <c r="O32" s="100">
        <v>131</v>
      </c>
      <c r="P32" s="100">
        <v>27776</v>
      </c>
      <c r="Q32" s="98">
        <v>601209.81999999995</v>
      </c>
      <c r="R32" s="106">
        <v>0.2</v>
      </c>
      <c r="S32" s="102">
        <f t="shared" si="0"/>
        <v>22.203221198644883</v>
      </c>
      <c r="T32" s="103">
        <f t="shared" si="1"/>
        <v>0.21594858700136266</v>
      </c>
      <c r="U32" s="102">
        <f t="shared" si="2"/>
        <v>259874.04987549226</v>
      </c>
      <c r="V32" s="103">
        <f t="shared" si="3"/>
        <v>0.1055823193720391</v>
      </c>
    </row>
    <row r="33" spans="1:22" ht="13.5" thickBot="1" x14ac:dyDescent="0.35">
      <c r="A33" s="4" t="s">
        <v>212</v>
      </c>
      <c r="B33" s="184"/>
      <c r="C33" s="199"/>
      <c r="D33" s="203"/>
      <c r="E33" s="35" t="s">
        <v>52</v>
      </c>
      <c r="F33" s="26" t="s">
        <v>66</v>
      </c>
      <c r="G33" s="37" t="s">
        <v>185</v>
      </c>
      <c r="H33" s="38">
        <v>21.98</v>
      </c>
      <c r="I33" s="114">
        <v>23.837200789595496</v>
      </c>
      <c r="J33" s="115">
        <v>35.46957142882021</v>
      </c>
      <c r="L33" s="100">
        <v>20</v>
      </c>
      <c r="M33" s="100">
        <v>28193</v>
      </c>
      <c r="N33" s="98">
        <v>624722.71</v>
      </c>
      <c r="O33" s="100">
        <v>20</v>
      </c>
      <c r="P33" s="100">
        <v>3097</v>
      </c>
      <c r="Q33" s="98">
        <v>81345.36</v>
      </c>
      <c r="R33" s="106">
        <v>0.2</v>
      </c>
      <c r="S33" s="102">
        <f t="shared" si="0"/>
        <v>26.163674917440439</v>
      </c>
      <c r="T33" s="103">
        <f t="shared" si="1"/>
        <v>0.19034007813650766</v>
      </c>
      <c r="U33" s="102">
        <f t="shared" si="2"/>
        <v>117950.34694739827</v>
      </c>
      <c r="V33" s="103">
        <f t="shared" si="3"/>
        <v>8.4495031373771345E-2</v>
      </c>
    </row>
    <row r="34" spans="1:22" ht="13" x14ac:dyDescent="0.3">
      <c r="A34" s="4" t="s">
        <v>213</v>
      </c>
      <c r="B34" s="161" t="s">
        <v>67</v>
      </c>
      <c r="C34" s="165" t="s">
        <v>68</v>
      </c>
      <c r="D34" s="166"/>
      <c r="E34" s="41" t="s">
        <v>69</v>
      </c>
      <c r="F34" s="24" t="s">
        <v>70</v>
      </c>
      <c r="G34" s="7" t="s">
        <v>185</v>
      </c>
      <c r="H34" s="8">
        <v>2.21</v>
      </c>
      <c r="I34" s="108">
        <v>1.1586334141695565</v>
      </c>
      <c r="J34" s="109">
        <v>3.2300403682802616</v>
      </c>
      <c r="L34" s="100">
        <v>117</v>
      </c>
      <c r="M34" s="100">
        <v>191680</v>
      </c>
      <c r="N34" s="98">
        <v>423612.8</v>
      </c>
      <c r="O34" s="100">
        <v>105</v>
      </c>
      <c r="P34" s="100">
        <v>69166</v>
      </c>
      <c r="Q34" s="98">
        <v>152856.85999999999</v>
      </c>
      <c r="R34" s="106">
        <v>0.55000000000000004</v>
      </c>
      <c r="S34" s="102">
        <f t="shared" si="0"/>
        <v>2.2979072389304447</v>
      </c>
      <c r="T34" s="103">
        <f t="shared" si="1"/>
        <v>3.9777031190246559E-2</v>
      </c>
      <c r="U34" s="102">
        <f t="shared" si="2"/>
        <v>16850.059558187644</v>
      </c>
      <c r="V34" s="103">
        <f t="shared" si="3"/>
        <v>-0.47573148680110566</v>
      </c>
    </row>
    <row r="35" spans="1:22" ht="13" x14ac:dyDescent="0.3">
      <c r="A35" s="4" t="s">
        <v>214</v>
      </c>
      <c r="B35" s="162"/>
      <c r="C35" s="167"/>
      <c r="D35" s="168"/>
      <c r="E35" s="42" t="s">
        <v>71</v>
      </c>
      <c r="F35" s="12" t="s">
        <v>72</v>
      </c>
      <c r="G35" s="13" t="s">
        <v>185</v>
      </c>
      <c r="H35" s="14">
        <v>3.4</v>
      </c>
      <c r="I35" s="110">
        <v>2.2687276271556813</v>
      </c>
      <c r="J35" s="113">
        <v>4.820790951828676</v>
      </c>
      <c r="L35" s="100">
        <v>516</v>
      </c>
      <c r="M35" s="100">
        <v>708897</v>
      </c>
      <c r="N35" s="98">
        <v>2410141</v>
      </c>
      <c r="O35" s="100">
        <v>379</v>
      </c>
      <c r="P35" s="100">
        <v>439164</v>
      </c>
      <c r="Q35" s="98">
        <v>1493057.6</v>
      </c>
      <c r="R35" s="106">
        <v>0.5</v>
      </c>
      <c r="S35" s="102">
        <f t="shared" si="0"/>
        <v>3.5447592894921787</v>
      </c>
      <c r="T35" s="103">
        <f t="shared" si="1"/>
        <v>4.2576261615346667E-2</v>
      </c>
      <c r="U35" s="102">
        <f t="shared" si="2"/>
        <v>102619.42604313705</v>
      </c>
      <c r="V35" s="103">
        <f t="shared" si="3"/>
        <v>-0.33272716848362316</v>
      </c>
    </row>
    <row r="36" spans="1:22" ht="13" x14ac:dyDescent="0.3">
      <c r="A36" s="4" t="s">
        <v>215</v>
      </c>
      <c r="B36" s="162"/>
      <c r="C36" s="167"/>
      <c r="D36" s="168"/>
      <c r="E36" s="42" t="s">
        <v>73</v>
      </c>
      <c r="F36" s="12" t="s">
        <v>74</v>
      </c>
      <c r="G36" s="13" t="s">
        <v>185</v>
      </c>
      <c r="H36" s="14">
        <v>6.6</v>
      </c>
      <c r="I36" s="110">
        <v>3.7488532444705136</v>
      </c>
      <c r="J36" s="113">
        <v>9.5930427024739213</v>
      </c>
      <c r="L36" s="100">
        <v>746</v>
      </c>
      <c r="M36" s="100">
        <v>837145</v>
      </c>
      <c r="N36" s="98">
        <v>5527450.4400000004</v>
      </c>
      <c r="O36" s="100">
        <v>745</v>
      </c>
      <c r="P36" s="100">
        <v>664691</v>
      </c>
      <c r="Q36" s="98">
        <v>4386951.28</v>
      </c>
      <c r="R36" s="106">
        <v>0.55000000000000004</v>
      </c>
      <c r="S36" s="102">
        <f t="shared" si="0"/>
        <v>6.9631574463723886</v>
      </c>
      <c r="T36" s="103">
        <f t="shared" si="1"/>
        <v>5.5023855510968112E-2</v>
      </c>
      <c r="U36" s="102">
        <f t="shared" si="2"/>
        <v>304015.44044341356</v>
      </c>
      <c r="V36" s="103">
        <f t="shared" si="3"/>
        <v>-0.43199193265598279</v>
      </c>
    </row>
    <row r="37" spans="1:22" ht="13.5" thickBot="1" x14ac:dyDescent="0.35">
      <c r="A37" s="4" t="s">
        <v>216</v>
      </c>
      <c r="B37" s="162"/>
      <c r="C37" s="169"/>
      <c r="D37" s="170"/>
      <c r="E37" s="42" t="s">
        <v>21</v>
      </c>
      <c r="F37" s="22" t="s">
        <v>75</v>
      </c>
      <c r="G37" s="13" t="s">
        <v>185</v>
      </c>
      <c r="H37" s="14">
        <v>12.05</v>
      </c>
      <c r="I37" s="110">
        <v>10.596814956800134</v>
      </c>
      <c r="J37" s="111">
        <v>16.281337350122826</v>
      </c>
      <c r="L37" s="100">
        <v>354</v>
      </c>
      <c r="M37" s="100">
        <v>275125</v>
      </c>
      <c r="N37" s="98">
        <v>3315002.71</v>
      </c>
      <c r="O37" s="100">
        <v>370</v>
      </c>
      <c r="P37" s="100">
        <v>280299</v>
      </c>
      <c r="Q37" s="98">
        <v>3376174.61</v>
      </c>
      <c r="R37" s="106">
        <v>0.45</v>
      </c>
      <c r="S37" s="102">
        <f t="shared" si="0"/>
        <v>13.154850033795345</v>
      </c>
      <c r="T37" s="103">
        <f t="shared" si="1"/>
        <v>9.1688799485090788E-2</v>
      </c>
      <c r="U37" s="102">
        <f t="shared" si="2"/>
        <v>303971.86554794409</v>
      </c>
      <c r="V37" s="103">
        <f t="shared" si="3"/>
        <v>-0.12059626914521715</v>
      </c>
    </row>
    <row r="38" spans="1:22" ht="13.5" thickBot="1" x14ac:dyDescent="0.35">
      <c r="A38" s="4" t="s">
        <v>217</v>
      </c>
      <c r="B38" s="162"/>
      <c r="C38" s="171" t="s">
        <v>76</v>
      </c>
      <c r="D38" s="172" t="e">
        <v>#REF!</v>
      </c>
      <c r="E38" s="41" t="s">
        <v>21</v>
      </c>
      <c r="F38" s="43" t="s">
        <v>77</v>
      </c>
      <c r="G38" s="7" t="s">
        <v>185</v>
      </c>
      <c r="H38" s="8">
        <v>11.4</v>
      </c>
      <c r="I38" s="108">
        <v>11.49049101994383</v>
      </c>
      <c r="J38" s="109">
        <v>18.977061902537429</v>
      </c>
      <c r="L38" s="100">
        <v>170</v>
      </c>
      <c r="M38" s="100">
        <v>3141</v>
      </c>
      <c r="N38" s="98">
        <v>35807.4</v>
      </c>
      <c r="O38" s="100">
        <v>273</v>
      </c>
      <c r="P38" s="100">
        <v>6794</v>
      </c>
      <c r="Q38" s="98">
        <v>77451.600000000006</v>
      </c>
      <c r="R38" s="106">
        <v>0.25</v>
      </c>
      <c r="S38" s="102">
        <f t="shared" si="0"/>
        <v>13.362133740592229</v>
      </c>
      <c r="T38" s="103">
        <f t="shared" si="1"/>
        <v>0.17211699478879194</v>
      </c>
      <c r="U38" s="102">
        <f t="shared" si="2"/>
        <v>6163.062079200191</v>
      </c>
      <c r="V38" s="103">
        <f t="shared" si="3"/>
        <v>7.9378087670025632E-3</v>
      </c>
    </row>
    <row r="39" spans="1:22" ht="14" x14ac:dyDescent="0.3">
      <c r="A39" s="4" t="s">
        <v>218</v>
      </c>
      <c r="B39" s="162"/>
      <c r="C39" s="173" t="s">
        <v>78</v>
      </c>
      <c r="D39" s="44" t="s">
        <v>79</v>
      </c>
      <c r="E39" s="41" t="s">
        <v>21</v>
      </c>
      <c r="F39" s="24" t="s">
        <v>80</v>
      </c>
      <c r="G39" s="7" t="s">
        <v>185</v>
      </c>
      <c r="H39" s="8">
        <v>17.75</v>
      </c>
      <c r="I39" s="108">
        <v>15.822655642382426</v>
      </c>
      <c r="J39" s="109">
        <v>24.166855587453959</v>
      </c>
      <c r="L39" s="100">
        <v>1944</v>
      </c>
      <c r="M39" s="100">
        <v>275615</v>
      </c>
      <c r="N39" s="98">
        <v>4763243.6500000004</v>
      </c>
      <c r="O39" s="100">
        <v>2324</v>
      </c>
      <c r="P39" s="100">
        <v>305318</v>
      </c>
      <c r="Q39" s="98">
        <v>5295439.07</v>
      </c>
      <c r="R39" s="106">
        <v>0.25</v>
      </c>
      <c r="S39" s="102">
        <f t="shared" si="0"/>
        <v>17.90870562865031</v>
      </c>
      <c r="T39" s="103">
        <f t="shared" si="1"/>
        <v>8.9411621774821981E-3</v>
      </c>
      <c r="U39" s="102">
        <f t="shared" si="2"/>
        <v>43741.651840455161</v>
      </c>
      <c r="V39" s="103">
        <f t="shared" si="3"/>
        <v>-0.10858278071084926</v>
      </c>
    </row>
    <row r="40" spans="1:22" ht="13" x14ac:dyDescent="0.3">
      <c r="A40" s="4" t="s">
        <v>219</v>
      </c>
      <c r="B40" s="162"/>
      <c r="C40" s="174"/>
      <c r="D40" s="175" t="s">
        <v>81</v>
      </c>
      <c r="E40" s="45" t="s">
        <v>21</v>
      </c>
      <c r="F40" s="12" t="s">
        <v>82</v>
      </c>
      <c r="G40" s="13" t="s">
        <v>185</v>
      </c>
      <c r="H40" s="14">
        <v>17.75</v>
      </c>
      <c r="I40" s="110">
        <v>15.822655642382426</v>
      </c>
      <c r="J40" s="111">
        <v>24.166855587453959</v>
      </c>
      <c r="L40" s="100">
        <v>4134</v>
      </c>
      <c r="M40" s="100">
        <v>1498531</v>
      </c>
      <c r="N40" s="98">
        <v>25761251.09</v>
      </c>
      <c r="O40" s="100">
        <v>4351</v>
      </c>
      <c r="P40" s="100">
        <v>1500433</v>
      </c>
      <c r="Q40" s="98">
        <v>25924793.190000001</v>
      </c>
      <c r="R40" s="106">
        <v>0.25</v>
      </c>
      <c r="S40" s="102">
        <f t="shared" si="0"/>
        <v>17.90870562865031</v>
      </c>
      <c r="T40" s="103">
        <f t="shared" si="1"/>
        <v>8.9411621774821981E-3</v>
      </c>
      <c r="U40" s="102">
        <f t="shared" si="2"/>
        <v>237825.30440697755</v>
      </c>
      <c r="V40" s="103">
        <f t="shared" si="3"/>
        <v>-0.10858278071084926</v>
      </c>
    </row>
    <row r="41" spans="1:22" ht="13" x14ac:dyDescent="0.3">
      <c r="A41" s="4" t="s">
        <v>220</v>
      </c>
      <c r="B41" s="162"/>
      <c r="C41" s="174"/>
      <c r="D41" s="176"/>
      <c r="E41" s="45" t="s">
        <v>83</v>
      </c>
      <c r="F41" s="12" t="s">
        <v>84</v>
      </c>
      <c r="G41" s="13" t="s">
        <v>185</v>
      </c>
      <c r="H41" s="14">
        <v>10.45</v>
      </c>
      <c r="I41" s="110">
        <v>4.3160805772622739</v>
      </c>
      <c r="J41" s="111">
        <v>12.323705571504757</v>
      </c>
      <c r="L41" s="100">
        <v>36</v>
      </c>
      <c r="M41" s="100">
        <v>14844</v>
      </c>
      <c r="N41" s="98">
        <v>173386.5</v>
      </c>
      <c r="O41" s="100">
        <v>41</v>
      </c>
      <c r="P41" s="100">
        <v>14099</v>
      </c>
      <c r="Q41" s="98">
        <v>147334.54999999999</v>
      </c>
      <c r="R41" s="106">
        <v>0.8</v>
      </c>
      <c r="S41" s="102">
        <f t="shared" si="0"/>
        <v>10.72218057265626</v>
      </c>
      <c r="T41" s="103">
        <f t="shared" si="1"/>
        <v>2.6045987813996252E-2</v>
      </c>
      <c r="U41" s="102">
        <f t="shared" si="2"/>
        <v>4040.2484205095343</v>
      </c>
      <c r="V41" s="103">
        <f t="shared" si="3"/>
        <v>-0.58697793519021302</v>
      </c>
    </row>
    <row r="42" spans="1:22" ht="14.5" thickBot="1" x14ac:dyDescent="0.35">
      <c r="A42" s="4" t="s">
        <v>221</v>
      </c>
      <c r="B42" s="162"/>
      <c r="C42" s="174"/>
      <c r="D42" s="46" t="s">
        <v>85</v>
      </c>
      <c r="E42" s="47" t="s">
        <v>21</v>
      </c>
      <c r="F42" s="48" t="s">
        <v>86</v>
      </c>
      <c r="G42" s="49" t="s">
        <v>185</v>
      </c>
      <c r="H42" s="50">
        <v>17.75</v>
      </c>
      <c r="I42" s="116">
        <v>15.822655642382426</v>
      </c>
      <c r="J42" s="117">
        <v>24.166855587453959</v>
      </c>
      <c r="L42" s="100">
        <v>485</v>
      </c>
      <c r="M42" s="100">
        <v>25112</v>
      </c>
      <c r="N42" s="98">
        <v>457078.87</v>
      </c>
      <c r="O42" s="100">
        <v>568</v>
      </c>
      <c r="P42" s="100">
        <v>33373</v>
      </c>
      <c r="Q42" s="98">
        <v>607702.25</v>
      </c>
      <c r="R42" s="106">
        <v>0.25</v>
      </c>
      <c r="S42" s="102">
        <f t="shared" si="0"/>
        <v>17.90870562865031</v>
      </c>
      <c r="T42" s="103">
        <f t="shared" si="1"/>
        <v>8.9411621774821981E-3</v>
      </c>
      <c r="U42" s="102">
        <f t="shared" si="2"/>
        <v>3985.4157466665824</v>
      </c>
      <c r="V42" s="103">
        <f t="shared" si="3"/>
        <v>-0.10858278071084926</v>
      </c>
    </row>
    <row r="43" spans="1:22" ht="14" x14ac:dyDescent="0.3">
      <c r="A43" s="4" t="s">
        <v>222</v>
      </c>
      <c r="B43" s="163"/>
      <c r="C43" s="177" t="s">
        <v>87</v>
      </c>
      <c r="D43" s="53" t="s">
        <v>88</v>
      </c>
      <c r="E43" s="87" t="s">
        <v>21</v>
      </c>
      <c r="F43" s="24" t="s">
        <v>89</v>
      </c>
      <c r="G43" s="54" t="s">
        <v>185</v>
      </c>
      <c r="H43" s="8">
        <v>3810</v>
      </c>
      <c r="I43" s="108">
        <v>3481.2604772962904</v>
      </c>
      <c r="J43" s="109">
        <v>5551.3443485320095</v>
      </c>
      <c r="R43" s="106">
        <v>0.25</v>
      </c>
      <c r="S43" s="102">
        <f t="shared" si="0"/>
        <v>3998.78144510522</v>
      </c>
      <c r="T43" s="103">
        <f t="shared" si="1"/>
        <v>4.9548935723154885E-2</v>
      </c>
      <c r="U43" s="102">
        <f t="shared" si="2"/>
        <v>0</v>
      </c>
      <c r="V43" s="103">
        <f t="shared" si="3"/>
        <v>-8.6283339292312244E-2</v>
      </c>
    </row>
    <row r="44" spans="1:22" ht="14" x14ac:dyDescent="0.3">
      <c r="A44" s="4" t="s">
        <v>223</v>
      </c>
      <c r="B44" s="163"/>
      <c r="C44" s="178"/>
      <c r="D44" s="55" t="s">
        <v>90</v>
      </c>
      <c r="E44" s="88" t="s">
        <v>21</v>
      </c>
      <c r="F44" s="12" t="s">
        <v>91</v>
      </c>
      <c r="G44" s="56" t="s">
        <v>185</v>
      </c>
      <c r="H44" s="19">
        <v>3810</v>
      </c>
      <c r="I44" s="112">
        <v>3481.2604772962904</v>
      </c>
      <c r="J44" s="113">
        <v>5551.3443485320095</v>
      </c>
      <c r="R44" s="106">
        <v>0.25</v>
      </c>
      <c r="S44" s="102">
        <f t="shared" si="0"/>
        <v>3998.78144510522</v>
      </c>
      <c r="T44" s="103">
        <f t="shared" si="1"/>
        <v>4.9548935723154885E-2</v>
      </c>
      <c r="U44" s="102">
        <f t="shared" si="2"/>
        <v>0</v>
      </c>
      <c r="V44" s="103">
        <f t="shared" si="3"/>
        <v>-8.6283339292312244E-2</v>
      </c>
    </row>
    <row r="45" spans="1:22" ht="14.5" thickBot="1" x14ac:dyDescent="0.35">
      <c r="A45" s="4" t="s">
        <v>224</v>
      </c>
      <c r="B45" s="164"/>
      <c r="C45" s="179"/>
      <c r="D45" s="57" t="s">
        <v>92</v>
      </c>
      <c r="E45" s="89" t="s">
        <v>21</v>
      </c>
      <c r="F45" s="90" t="s">
        <v>93</v>
      </c>
      <c r="G45" s="58" t="s">
        <v>185</v>
      </c>
      <c r="H45" s="38">
        <v>9144</v>
      </c>
      <c r="I45" s="114">
        <v>8355.0251455110974</v>
      </c>
      <c r="J45" s="115">
        <v>13323.226436476823</v>
      </c>
      <c r="R45" s="106">
        <v>0.25</v>
      </c>
      <c r="S45" s="102">
        <f t="shared" si="0"/>
        <v>9597.0754682525294</v>
      </c>
      <c r="T45" s="103">
        <f t="shared" si="1"/>
        <v>4.9548935723155108E-2</v>
      </c>
      <c r="U45" s="102">
        <f t="shared" si="2"/>
        <v>0</v>
      </c>
      <c r="V45" s="103">
        <f t="shared" si="3"/>
        <v>-8.6283339292312133E-2</v>
      </c>
    </row>
    <row r="46" spans="1:22" ht="14" x14ac:dyDescent="0.3">
      <c r="A46" s="4" t="s">
        <v>225</v>
      </c>
      <c r="B46" s="152" t="s">
        <v>94</v>
      </c>
      <c r="C46" s="157" t="s">
        <v>95</v>
      </c>
      <c r="D46" s="158"/>
      <c r="E46" s="42" t="s">
        <v>19</v>
      </c>
      <c r="F46" s="33" t="s">
        <v>96</v>
      </c>
      <c r="G46" s="13" t="s">
        <v>185</v>
      </c>
      <c r="H46" s="14">
        <v>8.06</v>
      </c>
      <c r="I46" s="110">
        <v>8.0430059642800789</v>
      </c>
      <c r="J46" s="111">
        <v>11.391714975381468</v>
      </c>
      <c r="R46" s="106">
        <v>0.5</v>
      </c>
      <c r="S46" s="102">
        <f t="shared" si="0"/>
        <v>9.7173604698307727</v>
      </c>
      <c r="T46" s="103">
        <f t="shared" si="1"/>
        <v>0.20562784985493443</v>
      </c>
      <c r="U46" s="102">
        <f t="shared" si="2"/>
        <v>0</v>
      </c>
      <c r="V46" s="103">
        <f t="shared" si="3"/>
        <v>-2.1084411563178085E-3</v>
      </c>
    </row>
    <row r="47" spans="1:22" ht="13" x14ac:dyDescent="0.3">
      <c r="A47" s="4" t="s">
        <v>226</v>
      </c>
      <c r="B47" s="153"/>
      <c r="C47" s="159" t="s">
        <v>95</v>
      </c>
      <c r="D47" s="160" t="e">
        <v>#REF!</v>
      </c>
      <c r="E47" s="59" t="s">
        <v>21</v>
      </c>
      <c r="F47" s="33" t="s">
        <v>97</v>
      </c>
      <c r="G47" s="18" t="s">
        <v>185</v>
      </c>
      <c r="H47" s="19">
        <v>15.78</v>
      </c>
      <c r="I47" s="112">
        <v>15.722764065312294</v>
      </c>
      <c r="J47" s="113">
        <v>22.420182087515073</v>
      </c>
      <c r="L47" s="100">
        <v>164</v>
      </c>
      <c r="M47" s="100">
        <v>921409</v>
      </c>
      <c r="N47" s="98">
        <v>14517358.07</v>
      </c>
      <c r="O47" s="100">
        <v>174</v>
      </c>
      <c r="P47" s="100">
        <v>966138</v>
      </c>
      <c r="Q47" s="98">
        <v>15228764.130000001</v>
      </c>
      <c r="R47" s="106">
        <v>0.5</v>
      </c>
      <c r="S47" s="102">
        <f t="shared" si="0"/>
        <v>19.071473076413682</v>
      </c>
      <c r="T47" s="103">
        <f t="shared" si="1"/>
        <v>0.20858511257374412</v>
      </c>
      <c r="U47" s="102">
        <f t="shared" si="2"/>
        <v>3032792.9158652546</v>
      </c>
      <c r="V47" s="103">
        <f t="shared" si="3"/>
        <v>-3.6271188015022382E-3</v>
      </c>
    </row>
    <row r="48" spans="1:22" ht="13" x14ac:dyDescent="0.3">
      <c r="A48" s="4" t="s">
        <v>227</v>
      </c>
      <c r="B48" s="153"/>
      <c r="C48" s="150" t="s">
        <v>98</v>
      </c>
      <c r="D48" s="151" t="e">
        <v>#REF!</v>
      </c>
      <c r="E48" s="59" t="s">
        <v>19</v>
      </c>
      <c r="F48" s="33" t="s">
        <v>99</v>
      </c>
      <c r="G48" s="18" t="s">
        <v>185</v>
      </c>
      <c r="H48" s="19">
        <v>5.88</v>
      </c>
      <c r="I48" s="112">
        <v>5.9444417567687147</v>
      </c>
      <c r="J48" s="113">
        <v>8.1896489721366947</v>
      </c>
      <c r="L48" s="100">
        <v>2</v>
      </c>
      <c r="M48" s="100">
        <v>4664</v>
      </c>
      <c r="N48" s="98">
        <v>27424.32</v>
      </c>
      <c r="O48" s="100">
        <v>4</v>
      </c>
      <c r="P48" s="100">
        <v>10741</v>
      </c>
      <c r="Q48" s="98">
        <v>63157.08</v>
      </c>
      <c r="R48" s="106">
        <v>0.5</v>
      </c>
      <c r="S48" s="102">
        <f t="shared" si="0"/>
        <v>7.0670453644527047</v>
      </c>
      <c r="T48" s="103">
        <f t="shared" si="1"/>
        <v>0.20187846334229675</v>
      </c>
      <c r="U48" s="102">
        <f t="shared" si="2"/>
        <v>5536.3795798074152</v>
      </c>
      <c r="V48" s="103">
        <f t="shared" si="3"/>
        <v>1.0959482443658963E-2</v>
      </c>
    </row>
    <row r="49" spans="1:22" ht="13" x14ac:dyDescent="0.3">
      <c r="A49" s="4" t="s">
        <v>228</v>
      </c>
      <c r="B49" s="153"/>
      <c r="C49" s="150" t="s">
        <v>98</v>
      </c>
      <c r="D49" s="151" t="e">
        <v>#REF!</v>
      </c>
      <c r="E49" s="45" t="s">
        <v>21</v>
      </c>
      <c r="F49" s="26" t="s">
        <v>100</v>
      </c>
      <c r="G49" s="18" t="s">
        <v>185</v>
      </c>
      <c r="H49" s="19">
        <v>11.41</v>
      </c>
      <c r="I49" s="112">
        <v>11.525635650289566</v>
      </c>
      <c r="J49" s="113">
        <v>16.016050081025526</v>
      </c>
      <c r="L49" s="100">
        <v>591</v>
      </c>
      <c r="M49" s="100">
        <v>5627781</v>
      </c>
      <c r="N49" s="98">
        <v>64211500.880000003</v>
      </c>
      <c r="O49" s="100">
        <v>595</v>
      </c>
      <c r="P49" s="100">
        <v>5400870</v>
      </c>
      <c r="Q49" s="98">
        <v>61615137.479999997</v>
      </c>
      <c r="R49" s="106">
        <v>0.5</v>
      </c>
      <c r="S49" s="102">
        <f t="shared" si="0"/>
        <v>13.770842865657546</v>
      </c>
      <c r="T49" s="103">
        <f t="shared" si="1"/>
        <v>0.20690997946166045</v>
      </c>
      <c r="U49" s="102">
        <f t="shared" si="2"/>
        <v>13286306.623333087</v>
      </c>
      <c r="V49" s="103">
        <f t="shared" si="3"/>
        <v>1.0134588106009312E-2</v>
      </c>
    </row>
    <row r="50" spans="1:22" ht="13" x14ac:dyDescent="0.3">
      <c r="A50" s="4" t="s">
        <v>229</v>
      </c>
      <c r="B50" s="153"/>
      <c r="C50" s="150" t="s">
        <v>101</v>
      </c>
      <c r="D50" s="151" t="e">
        <v>#REF!</v>
      </c>
      <c r="E50" s="45" t="s">
        <v>21</v>
      </c>
      <c r="F50" s="12" t="s">
        <v>102</v>
      </c>
      <c r="G50" s="13" t="s">
        <v>185</v>
      </c>
      <c r="H50" s="14">
        <v>21.29</v>
      </c>
      <c r="I50" s="110">
        <v>17.606398714701406</v>
      </c>
      <c r="J50" s="113">
        <v>26.073336824447214</v>
      </c>
      <c r="L50" s="100">
        <v>79</v>
      </c>
      <c r="M50" s="100">
        <v>1048</v>
      </c>
      <c r="N50" s="98">
        <v>21415.33</v>
      </c>
      <c r="O50" s="100">
        <v>79</v>
      </c>
      <c r="P50" s="100">
        <v>787</v>
      </c>
      <c r="Q50" s="98">
        <v>16263.64</v>
      </c>
      <c r="R50" s="106">
        <v>0.75</v>
      </c>
      <c r="S50" s="102">
        <f t="shared" si="0"/>
        <v>23.956602297010761</v>
      </c>
      <c r="T50" s="103">
        <f t="shared" si="1"/>
        <v>0.12525139957777176</v>
      </c>
      <c r="U50" s="102">
        <f t="shared" si="2"/>
        <v>2794.5992072672784</v>
      </c>
      <c r="V50" s="103">
        <f t="shared" si="3"/>
        <v>-0.17302025764671647</v>
      </c>
    </row>
    <row r="51" spans="1:22" ht="13" x14ac:dyDescent="0.3">
      <c r="A51" s="4" t="s">
        <v>230</v>
      </c>
      <c r="B51" s="153"/>
      <c r="C51" s="150" t="s">
        <v>103</v>
      </c>
      <c r="D51" s="151" t="e">
        <v>#REF!</v>
      </c>
      <c r="E51" s="45" t="s">
        <v>21</v>
      </c>
      <c r="F51" s="12" t="s">
        <v>104</v>
      </c>
      <c r="G51" s="13" t="s">
        <v>185</v>
      </c>
      <c r="H51" s="14">
        <v>19.71</v>
      </c>
      <c r="I51" s="110">
        <v>16.452532803886484</v>
      </c>
      <c r="J51" s="113">
        <v>24.837867903195274</v>
      </c>
      <c r="L51" s="100">
        <v>2</v>
      </c>
      <c r="M51" s="100">
        <v>0</v>
      </c>
      <c r="N51" s="98">
        <v>0</v>
      </c>
      <c r="O51" s="100">
        <v>2</v>
      </c>
      <c r="P51" s="100">
        <v>1469</v>
      </c>
      <c r="Q51" s="98">
        <v>28087.279999999999</v>
      </c>
      <c r="R51" s="106">
        <v>0.75</v>
      </c>
      <c r="S51" s="102">
        <f t="shared" si="0"/>
        <v>22.741534128368077</v>
      </c>
      <c r="T51" s="103">
        <f t="shared" si="1"/>
        <v>0.15380690656357565</v>
      </c>
      <c r="U51" s="102">
        <f t="shared" si="2"/>
        <v>0</v>
      </c>
      <c r="V51" s="103">
        <f t="shared" si="3"/>
        <v>-0.16526977149231437</v>
      </c>
    </row>
    <row r="52" spans="1:22" ht="13" x14ac:dyDescent="0.3">
      <c r="A52" s="4" t="s">
        <v>231</v>
      </c>
      <c r="B52" s="153"/>
      <c r="C52" s="150" t="s">
        <v>105</v>
      </c>
      <c r="D52" s="151" t="e">
        <v>#REF!</v>
      </c>
      <c r="E52" s="45" t="s">
        <v>21</v>
      </c>
      <c r="F52" s="12" t="s">
        <v>106</v>
      </c>
      <c r="G52" s="13" t="s">
        <v>185</v>
      </c>
      <c r="H52" s="14">
        <v>19.12</v>
      </c>
      <c r="I52" s="110">
        <v>15.937764647076806</v>
      </c>
      <c r="J52" s="113">
        <v>23.865140482209565</v>
      </c>
      <c r="L52" s="100">
        <v>85</v>
      </c>
      <c r="M52" s="100">
        <v>956</v>
      </c>
      <c r="N52" s="98">
        <v>18278.72</v>
      </c>
      <c r="O52" s="100">
        <v>83</v>
      </c>
      <c r="P52" s="100">
        <v>1469</v>
      </c>
      <c r="Q52" s="98">
        <v>28087.279999999999</v>
      </c>
      <c r="R52" s="106">
        <v>0.75</v>
      </c>
      <c r="S52" s="102">
        <f t="shared" si="0"/>
        <v>21.883296523426374</v>
      </c>
      <c r="T52" s="103">
        <f t="shared" si="1"/>
        <v>0.1445238767482413</v>
      </c>
      <c r="U52" s="102">
        <f t="shared" si="2"/>
        <v>2641.7114763956124</v>
      </c>
      <c r="V52" s="103">
        <f t="shared" si="3"/>
        <v>-0.16643490339556455</v>
      </c>
    </row>
    <row r="53" spans="1:22" ht="13" x14ac:dyDescent="0.3">
      <c r="A53" s="4" t="s">
        <v>232</v>
      </c>
      <c r="B53" s="153"/>
      <c r="C53" s="150" t="s">
        <v>107</v>
      </c>
      <c r="D53" s="151" t="e">
        <v>#REF!</v>
      </c>
      <c r="E53" s="45" t="s">
        <v>21</v>
      </c>
      <c r="F53" s="12" t="s">
        <v>108</v>
      </c>
      <c r="G53" s="13" t="s">
        <v>185</v>
      </c>
      <c r="H53" s="14">
        <v>18.16</v>
      </c>
      <c r="I53" s="110">
        <v>15.172354367691071</v>
      </c>
      <c r="J53" s="113">
        <v>22.655043366437877</v>
      </c>
      <c r="R53" s="106">
        <v>0.75</v>
      </c>
      <c r="S53" s="102">
        <f t="shared" si="0"/>
        <v>20.784371116751174</v>
      </c>
      <c r="T53" s="103">
        <f t="shared" si="1"/>
        <v>0.14451382801493251</v>
      </c>
      <c r="U53" s="102">
        <f t="shared" si="2"/>
        <v>0</v>
      </c>
      <c r="V53" s="103">
        <f t="shared" si="3"/>
        <v>-0.16451793129454462</v>
      </c>
    </row>
    <row r="54" spans="1:22" ht="13" x14ac:dyDescent="0.3">
      <c r="A54" s="4" t="s">
        <v>233</v>
      </c>
      <c r="B54" s="153"/>
      <c r="C54" s="150" t="s">
        <v>109</v>
      </c>
      <c r="D54" s="151" t="e">
        <v>#REF!</v>
      </c>
      <c r="E54" s="45" t="s">
        <v>21</v>
      </c>
      <c r="F54" s="12" t="s">
        <v>110</v>
      </c>
      <c r="G54" s="13" t="s">
        <v>185</v>
      </c>
      <c r="H54" s="14">
        <v>15.34</v>
      </c>
      <c r="I54" s="110">
        <v>14.988933510584388</v>
      </c>
      <c r="J54" s="113">
        <v>24.717979929740448</v>
      </c>
      <c r="L54" s="100">
        <v>67</v>
      </c>
      <c r="M54" s="100">
        <v>4464</v>
      </c>
      <c r="N54" s="98">
        <v>68477.759999999995</v>
      </c>
      <c r="O54" s="100">
        <v>75</v>
      </c>
      <c r="P54" s="100">
        <v>4843</v>
      </c>
      <c r="Q54" s="98">
        <v>74291.62</v>
      </c>
      <c r="R54" s="106">
        <v>0.25</v>
      </c>
      <c r="S54" s="102">
        <f t="shared" si="0"/>
        <v>17.421195115373404</v>
      </c>
      <c r="T54" s="103">
        <f t="shared" si="1"/>
        <v>0.13567112877271215</v>
      </c>
      <c r="U54" s="102">
        <f t="shared" si="2"/>
        <v>9290.4549950268774</v>
      </c>
      <c r="V54" s="103">
        <f t="shared" si="3"/>
        <v>-2.2885690313925178E-2</v>
      </c>
    </row>
    <row r="55" spans="1:22" ht="13" x14ac:dyDescent="0.3">
      <c r="A55" s="4" t="s">
        <v>234</v>
      </c>
      <c r="B55" s="153"/>
      <c r="C55" s="150" t="s">
        <v>111</v>
      </c>
      <c r="D55" s="151" t="e">
        <v>#REF!</v>
      </c>
      <c r="E55" s="45" t="s">
        <v>21</v>
      </c>
      <c r="F55" s="12" t="s">
        <v>112</v>
      </c>
      <c r="G55" s="13" t="s">
        <v>185</v>
      </c>
      <c r="H55" s="14">
        <v>15.34</v>
      </c>
      <c r="I55" s="110">
        <v>14.988933510584388</v>
      </c>
      <c r="J55" s="113">
        <v>24.717979929740448</v>
      </c>
      <c r="L55" s="100">
        <v>0</v>
      </c>
      <c r="M55" s="100">
        <v>0</v>
      </c>
      <c r="N55" s="98">
        <v>0</v>
      </c>
      <c r="O55" s="100">
        <v>2</v>
      </c>
      <c r="P55" s="100">
        <v>0</v>
      </c>
      <c r="Q55" s="98">
        <v>0</v>
      </c>
      <c r="R55" s="106">
        <v>0.25</v>
      </c>
      <c r="S55" s="102">
        <f t="shared" si="0"/>
        <v>17.421195115373404</v>
      </c>
      <c r="T55" s="103">
        <f t="shared" si="1"/>
        <v>0.13567112877271215</v>
      </c>
      <c r="U55" s="102">
        <f t="shared" si="2"/>
        <v>0</v>
      </c>
      <c r="V55" s="103">
        <f t="shared" si="3"/>
        <v>-2.2885690313925178E-2</v>
      </c>
    </row>
    <row r="56" spans="1:22" ht="13.5" thickBot="1" x14ac:dyDescent="0.35">
      <c r="A56" s="4" t="s">
        <v>235</v>
      </c>
      <c r="B56" s="154"/>
      <c r="C56" s="150" t="s">
        <v>113</v>
      </c>
      <c r="D56" s="151" t="e">
        <v>#REF!</v>
      </c>
      <c r="E56" s="45" t="s">
        <v>21</v>
      </c>
      <c r="F56" s="12" t="s">
        <v>114</v>
      </c>
      <c r="G56" s="13" t="s">
        <v>185</v>
      </c>
      <c r="H56" s="14">
        <v>10.36</v>
      </c>
      <c r="I56" s="110">
        <v>10.342069908554748</v>
      </c>
      <c r="J56" s="113">
        <v>17.453480954361432</v>
      </c>
      <c r="L56" s="100">
        <v>25</v>
      </c>
      <c r="M56" s="100">
        <v>961</v>
      </c>
      <c r="N56" s="98">
        <v>9955.9599999999991</v>
      </c>
      <c r="O56" s="100">
        <v>26</v>
      </c>
      <c r="P56" s="100">
        <v>1063</v>
      </c>
      <c r="Q56" s="98">
        <v>11012.68</v>
      </c>
      <c r="R56" s="106">
        <v>0.25</v>
      </c>
      <c r="S56" s="102">
        <f t="shared" si="0"/>
        <v>12.119922670006419</v>
      </c>
      <c r="T56" s="103">
        <f t="shared" si="1"/>
        <v>0.16987670559907531</v>
      </c>
      <c r="U56" s="102">
        <f t="shared" si="2"/>
        <v>1691.2856858761693</v>
      </c>
      <c r="V56" s="103">
        <f t="shared" si="3"/>
        <v>-1.7307038074566572E-3</v>
      </c>
    </row>
    <row r="57" spans="1:22" ht="13.75" customHeight="1" x14ac:dyDescent="0.3">
      <c r="A57" s="4" t="s">
        <v>236</v>
      </c>
      <c r="B57" s="152" t="s">
        <v>94</v>
      </c>
      <c r="C57" s="150" t="s">
        <v>115</v>
      </c>
      <c r="D57" s="151" t="e">
        <v>#REF!</v>
      </c>
      <c r="E57" s="45" t="s">
        <v>21</v>
      </c>
      <c r="F57" s="12" t="s">
        <v>116</v>
      </c>
      <c r="G57" s="13" t="s">
        <v>185</v>
      </c>
      <c r="H57" s="14">
        <v>21.12</v>
      </c>
      <c r="I57" s="110">
        <v>18.735982316122492</v>
      </c>
      <c r="J57" s="113">
        <v>32.109768196698184</v>
      </c>
      <c r="L57" s="100">
        <v>5008</v>
      </c>
      <c r="M57" s="100">
        <v>650075</v>
      </c>
      <c r="N57" s="98">
        <v>13718916.01</v>
      </c>
      <c r="O57" s="100">
        <v>4599</v>
      </c>
      <c r="P57" s="100">
        <v>618424</v>
      </c>
      <c r="Q57" s="98">
        <v>13056856.310000001</v>
      </c>
      <c r="R57" s="106">
        <v>0.25</v>
      </c>
      <c r="S57" s="102">
        <f t="shared" si="0"/>
        <v>22.079428786266416</v>
      </c>
      <c r="T57" s="103">
        <f t="shared" si="1"/>
        <v>4.5427499349735445E-2</v>
      </c>
      <c r="U57" s="102">
        <f t="shared" si="2"/>
        <v>623700.66823213943</v>
      </c>
      <c r="V57" s="103">
        <f t="shared" si="3"/>
        <v>-0.11287962518359418</v>
      </c>
    </row>
    <row r="58" spans="1:22" ht="13" x14ac:dyDescent="0.3">
      <c r="A58" s="4" t="s">
        <v>237</v>
      </c>
      <c r="B58" s="153"/>
      <c r="C58" s="150" t="s">
        <v>117</v>
      </c>
      <c r="D58" s="151" t="e">
        <v>#REF!</v>
      </c>
      <c r="E58" s="45" t="s">
        <v>21</v>
      </c>
      <c r="F58" s="12" t="s">
        <v>118</v>
      </c>
      <c r="G58" s="13" t="s">
        <v>185</v>
      </c>
      <c r="H58" s="14">
        <v>21.39</v>
      </c>
      <c r="I58" s="110">
        <v>20.261498503327616</v>
      </c>
      <c r="J58" s="113">
        <v>33.836781971856041</v>
      </c>
      <c r="L58" s="100">
        <v>13</v>
      </c>
      <c r="M58" s="100">
        <v>972</v>
      </c>
      <c r="N58" s="98">
        <v>20773.98</v>
      </c>
      <c r="O58" s="100">
        <v>11</v>
      </c>
      <c r="P58" s="100">
        <v>1519</v>
      </c>
      <c r="Q58" s="98">
        <v>32488.31</v>
      </c>
      <c r="R58" s="106">
        <v>0.25</v>
      </c>
      <c r="S58" s="102">
        <f t="shared" si="0"/>
        <v>23.655319370459722</v>
      </c>
      <c r="T58" s="103">
        <f t="shared" si="1"/>
        <v>0.10590553391583546</v>
      </c>
      <c r="U58" s="102">
        <f t="shared" si="2"/>
        <v>2201.8904280868492</v>
      </c>
      <c r="V58" s="103">
        <f t="shared" si="3"/>
        <v>-5.2758368240878206E-2</v>
      </c>
    </row>
    <row r="59" spans="1:22" ht="13" x14ac:dyDescent="0.3">
      <c r="A59" s="4" t="s">
        <v>238</v>
      </c>
      <c r="B59" s="153"/>
      <c r="C59" s="150" t="s">
        <v>119</v>
      </c>
      <c r="D59" s="151" t="e">
        <v>#REF!</v>
      </c>
      <c r="E59" s="45" t="s">
        <v>21</v>
      </c>
      <c r="F59" s="12" t="s">
        <v>120</v>
      </c>
      <c r="G59" s="13" t="s">
        <v>185</v>
      </c>
      <c r="H59" s="14">
        <v>15.32</v>
      </c>
      <c r="I59" s="110">
        <v>14.70216002034903</v>
      </c>
      <c r="J59" s="113">
        <v>23.444538286883983</v>
      </c>
      <c r="L59" s="100">
        <v>271</v>
      </c>
      <c r="M59" s="100">
        <v>16131</v>
      </c>
      <c r="N59" s="98">
        <v>251802.54</v>
      </c>
      <c r="O59" s="100">
        <v>316</v>
      </c>
      <c r="P59" s="100">
        <v>17255</v>
      </c>
      <c r="Q59" s="98">
        <v>265509.87</v>
      </c>
      <c r="R59" s="106">
        <v>0.25</v>
      </c>
      <c r="S59" s="102">
        <f t="shared" si="0"/>
        <v>16.887754586982769</v>
      </c>
      <c r="T59" s="103">
        <f t="shared" si="1"/>
        <v>0.102333850325246</v>
      </c>
      <c r="U59" s="102">
        <f t="shared" si="2"/>
        <v>25289.449242619045</v>
      </c>
      <c r="V59" s="103">
        <f t="shared" si="3"/>
        <v>-4.0328980394971903E-2</v>
      </c>
    </row>
    <row r="60" spans="1:22" ht="13" x14ac:dyDescent="0.3">
      <c r="A60" s="4" t="s">
        <v>239</v>
      </c>
      <c r="B60" s="153"/>
      <c r="C60" s="150" t="s">
        <v>121</v>
      </c>
      <c r="D60" s="151" t="e">
        <v>#REF!</v>
      </c>
      <c r="E60" s="45" t="s">
        <v>21</v>
      </c>
      <c r="F60" s="12" t="s">
        <v>122</v>
      </c>
      <c r="G60" s="13" t="s">
        <v>185</v>
      </c>
      <c r="H60" s="14">
        <v>12.36</v>
      </c>
      <c r="I60" s="110">
        <v>12.391099295498247</v>
      </c>
      <c r="J60" s="113">
        <v>18.676871656952095</v>
      </c>
      <c r="L60" s="100">
        <v>0</v>
      </c>
      <c r="M60" s="100">
        <v>0</v>
      </c>
      <c r="N60" s="98">
        <v>0</v>
      </c>
      <c r="O60" s="100">
        <v>0</v>
      </c>
      <c r="P60" s="100">
        <v>0</v>
      </c>
      <c r="Q60" s="98">
        <v>0</v>
      </c>
      <c r="R60" s="106">
        <v>0.25</v>
      </c>
      <c r="S60" s="102">
        <f t="shared" si="0"/>
        <v>13.96254238586171</v>
      </c>
      <c r="T60" s="103">
        <f t="shared" si="1"/>
        <v>0.12965553283670794</v>
      </c>
      <c r="U60" s="102">
        <f t="shared" si="2"/>
        <v>0</v>
      </c>
      <c r="V60" s="103">
        <f t="shared" si="3"/>
        <v>2.5161242312496945E-3</v>
      </c>
    </row>
    <row r="61" spans="1:22" ht="13.5" thickBot="1" x14ac:dyDescent="0.35">
      <c r="A61" s="4" t="s">
        <v>240</v>
      </c>
      <c r="B61" s="154"/>
      <c r="C61" s="155" t="s">
        <v>123</v>
      </c>
      <c r="D61" s="156" t="e">
        <v>#REF!</v>
      </c>
      <c r="E61" s="42" t="s">
        <v>21</v>
      </c>
      <c r="F61" s="22" t="s">
        <v>124</v>
      </c>
      <c r="G61" s="13" t="s">
        <v>185</v>
      </c>
      <c r="H61" s="14">
        <v>12.12</v>
      </c>
      <c r="I61" s="110">
        <v>11.299939970775444</v>
      </c>
      <c r="J61" s="111">
        <v>19.382976376657133</v>
      </c>
      <c r="R61" s="106">
        <v>0.25</v>
      </c>
      <c r="S61" s="102">
        <f t="shared" si="0"/>
        <v>13.320699072245866</v>
      </c>
      <c r="T61" s="103">
        <f t="shared" si="1"/>
        <v>9.9067580218305862E-2</v>
      </c>
      <c r="U61" s="102">
        <f t="shared" si="2"/>
        <v>0</v>
      </c>
      <c r="V61" s="103">
        <f t="shared" si="3"/>
        <v>-6.7661718582884056E-2</v>
      </c>
    </row>
    <row r="62" spans="1:22" ht="13" x14ac:dyDescent="0.3">
      <c r="A62" s="4" t="s">
        <v>241</v>
      </c>
      <c r="B62" s="129" t="s">
        <v>125</v>
      </c>
      <c r="C62" s="133" t="s">
        <v>126</v>
      </c>
      <c r="D62" s="134"/>
      <c r="E62" s="41" t="s">
        <v>16</v>
      </c>
      <c r="F62" s="25" t="s">
        <v>127</v>
      </c>
      <c r="G62" s="7" t="s">
        <v>242</v>
      </c>
      <c r="H62" s="8">
        <v>69.86</v>
      </c>
      <c r="I62" s="108">
        <v>78.604981543282832</v>
      </c>
      <c r="J62" s="109">
        <v>126.53407116949421</v>
      </c>
      <c r="L62" s="100">
        <v>40</v>
      </c>
      <c r="M62" s="100">
        <v>84</v>
      </c>
      <c r="N62" s="98">
        <v>5868.24</v>
      </c>
      <c r="O62" s="100">
        <v>35</v>
      </c>
      <c r="P62" s="100">
        <v>60</v>
      </c>
      <c r="Q62" s="98">
        <v>4191.6000000000004</v>
      </c>
      <c r="R62" s="106">
        <v>0.25</v>
      </c>
      <c r="S62" s="102">
        <f t="shared" si="0"/>
        <v>90.587253949835684</v>
      </c>
      <c r="T62" s="103">
        <f t="shared" si="1"/>
        <v>0.29669702189859271</v>
      </c>
      <c r="U62" s="102">
        <f t="shared" si="2"/>
        <v>1741.0893317861976</v>
      </c>
      <c r="V62" s="103">
        <f t="shared" si="3"/>
        <v>0.12517866509136599</v>
      </c>
    </row>
    <row r="63" spans="1:22" ht="13" x14ac:dyDescent="0.3">
      <c r="A63" s="4" t="s">
        <v>243</v>
      </c>
      <c r="B63" s="130" t="e">
        <v>#REF!</v>
      </c>
      <c r="C63" s="135"/>
      <c r="D63" s="136"/>
      <c r="E63" s="42" t="s">
        <v>17</v>
      </c>
      <c r="F63" s="26" t="s">
        <v>128</v>
      </c>
      <c r="G63" s="18" t="s">
        <v>242</v>
      </c>
      <c r="H63" s="19">
        <v>93.09</v>
      </c>
      <c r="I63" s="112">
        <v>103.2232503227528</v>
      </c>
      <c r="J63" s="113">
        <v>166.78745875258602</v>
      </c>
      <c r="L63" s="100">
        <v>13</v>
      </c>
      <c r="M63" s="100">
        <v>85</v>
      </c>
      <c r="N63" s="98">
        <v>7912.59</v>
      </c>
      <c r="O63" s="100">
        <v>9</v>
      </c>
      <c r="P63" s="100">
        <v>36</v>
      </c>
      <c r="Q63" s="98">
        <v>3351.08</v>
      </c>
      <c r="R63" s="106">
        <v>0.25</v>
      </c>
      <c r="S63" s="102">
        <f t="shared" si="0"/>
        <v>119.11430243021111</v>
      </c>
      <c r="T63" s="103">
        <f t="shared" si="1"/>
        <v>0.27956066634666565</v>
      </c>
      <c r="U63" s="102">
        <f t="shared" si="2"/>
        <v>2212.0657065679443</v>
      </c>
      <c r="V63" s="103">
        <f t="shared" si="3"/>
        <v>0.10885433798209054</v>
      </c>
    </row>
    <row r="64" spans="1:22" ht="13" x14ac:dyDescent="0.3">
      <c r="A64" s="4" t="s">
        <v>244</v>
      </c>
      <c r="B64" s="130" t="e">
        <v>#REF!</v>
      </c>
      <c r="C64" s="135"/>
      <c r="D64" s="136"/>
      <c r="E64" s="42" t="s">
        <v>19</v>
      </c>
      <c r="F64" s="12" t="s">
        <v>129</v>
      </c>
      <c r="G64" s="13" t="s">
        <v>242</v>
      </c>
      <c r="H64" s="14">
        <v>139.56</v>
      </c>
      <c r="I64" s="110">
        <v>152.45978788169273</v>
      </c>
      <c r="J64" s="113">
        <v>247.29423391876978</v>
      </c>
      <c r="L64" s="100">
        <v>92</v>
      </c>
      <c r="M64" s="100">
        <v>821</v>
      </c>
      <c r="N64" s="98">
        <v>114578.76</v>
      </c>
      <c r="O64" s="100">
        <v>50</v>
      </c>
      <c r="P64" s="100">
        <v>299</v>
      </c>
      <c r="Q64" s="98">
        <v>41309.760000000002</v>
      </c>
      <c r="R64" s="106">
        <v>0.25</v>
      </c>
      <c r="S64" s="102">
        <f t="shared" si="0"/>
        <v>176.16839939096201</v>
      </c>
      <c r="T64" s="103">
        <f t="shared" si="1"/>
        <v>0.26231297929895381</v>
      </c>
      <c r="U64" s="102">
        <f t="shared" si="2"/>
        <v>30055.495899979807</v>
      </c>
      <c r="V64" s="103">
        <f t="shared" si="3"/>
        <v>9.2431842087222105E-2</v>
      </c>
    </row>
    <row r="65" spans="1:22" ht="13" x14ac:dyDescent="0.3">
      <c r="A65" s="4" t="s">
        <v>245</v>
      </c>
      <c r="B65" s="130" t="e">
        <v>#REF!</v>
      </c>
      <c r="C65" s="135"/>
      <c r="D65" s="136"/>
      <c r="E65" s="42" t="s">
        <v>21</v>
      </c>
      <c r="F65" s="26" t="s">
        <v>130</v>
      </c>
      <c r="G65" s="13" t="s">
        <v>242</v>
      </c>
      <c r="H65" s="14">
        <v>245.13</v>
      </c>
      <c r="I65" s="110">
        <v>285.19877933829872</v>
      </c>
      <c r="J65" s="113">
        <v>415.60592192785828</v>
      </c>
      <c r="L65" s="100">
        <v>2897</v>
      </c>
      <c r="M65" s="100">
        <v>20503</v>
      </c>
      <c r="N65" s="98">
        <v>5428230</v>
      </c>
      <c r="O65" s="100">
        <v>2630</v>
      </c>
      <c r="P65" s="100">
        <v>14016</v>
      </c>
      <c r="Q65" s="98">
        <v>3738185.53</v>
      </c>
      <c r="R65" s="106">
        <v>0.25</v>
      </c>
      <c r="S65" s="102">
        <f t="shared" si="0"/>
        <v>317.8005649856886</v>
      </c>
      <c r="T65" s="103">
        <f t="shared" si="1"/>
        <v>0.29645724711658539</v>
      </c>
      <c r="U65" s="102">
        <f t="shared" si="2"/>
        <v>1489964.5939015734</v>
      </c>
      <c r="V65" s="103">
        <f t="shared" si="3"/>
        <v>0.16345930460693814</v>
      </c>
    </row>
    <row r="66" spans="1:22" ht="13" x14ac:dyDescent="0.3">
      <c r="A66" s="4" t="s">
        <v>246</v>
      </c>
      <c r="B66" s="130" t="e">
        <v>#REF!</v>
      </c>
      <c r="C66" s="135"/>
      <c r="D66" s="136"/>
      <c r="E66" s="42" t="s">
        <v>49</v>
      </c>
      <c r="F66" s="26" t="s">
        <v>131</v>
      </c>
      <c r="G66" s="13" t="s">
        <v>242</v>
      </c>
      <c r="H66" s="14">
        <v>416.93</v>
      </c>
      <c r="I66" s="110">
        <v>439.56787651100768</v>
      </c>
      <c r="J66" s="113">
        <v>648.86120867089153</v>
      </c>
      <c r="L66" s="100">
        <v>76</v>
      </c>
      <c r="M66" s="100">
        <v>385</v>
      </c>
      <c r="N66" s="98">
        <v>193766.12</v>
      </c>
      <c r="O66" s="100">
        <v>69</v>
      </c>
      <c r="P66" s="100">
        <v>235</v>
      </c>
      <c r="Q66" s="98">
        <v>114894.24</v>
      </c>
      <c r="R66" s="106">
        <v>0.25</v>
      </c>
      <c r="S66" s="102">
        <f t="shared" si="0"/>
        <v>491.89120955097866</v>
      </c>
      <c r="T66" s="103">
        <f t="shared" si="1"/>
        <v>0.17979327357345043</v>
      </c>
      <c r="U66" s="102">
        <f t="shared" si="2"/>
        <v>28860.065677126782</v>
      </c>
      <c r="V66" s="103">
        <f t="shared" si="3"/>
        <v>5.42965881826869E-2</v>
      </c>
    </row>
    <row r="67" spans="1:22" ht="13" x14ac:dyDescent="0.3">
      <c r="A67" s="4" t="s">
        <v>247</v>
      </c>
      <c r="B67" s="130" t="e">
        <v>#REF!</v>
      </c>
      <c r="C67" s="135"/>
      <c r="D67" s="136"/>
      <c r="E67" s="42" t="s">
        <v>32</v>
      </c>
      <c r="F67" s="26" t="s">
        <v>132</v>
      </c>
      <c r="G67" s="13" t="s">
        <v>242</v>
      </c>
      <c r="H67" s="14">
        <v>490.11</v>
      </c>
      <c r="I67" s="110">
        <v>565.87748482456072</v>
      </c>
      <c r="J67" s="113">
        <v>826.28179947630838</v>
      </c>
      <c r="L67" s="100">
        <v>9</v>
      </c>
      <c r="M67" s="100">
        <v>73</v>
      </c>
      <c r="N67" s="98">
        <v>36416.83</v>
      </c>
      <c r="O67" s="100">
        <v>6</v>
      </c>
      <c r="P67" s="100">
        <v>26</v>
      </c>
      <c r="Q67" s="98">
        <v>12742.86</v>
      </c>
      <c r="R67" s="106">
        <v>0.25</v>
      </c>
      <c r="S67" s="102">
        <f t="shared" si="0"/>
        <v>630.97856348749769</v>
      </c>
      <c r="T67" s="103">
        <f t="shared" si="1"/>
        <v>0.28742234087755336</v>
      </c>
      <c r="U67" s="102">
        <f t="shared" si="2"/>
        <v>10283.40513458733</v>
      </c>
      <c r="V67" s="103">
        <f t="shared" si="3"/>
        <v>0.15459281554051274</v>
      </c>
    </row>
    <row r="68" spans="1:22" ht="13.5" thickBot="1" x14ac:dyDescent="0.35">
      <c r="A68" s="4" t="s">
        <v>248</v>
      </c>
      <c r="B68" s="130" t="e">
        <v>#REF!</v>
      </c>
      <c r="C68" s="137"/>
      <c r="D68" s="138"/>
      <c r="E68" s="42" t="s">
        <v>52</v>
      </c>
      <c r="F68" s="26" t="s">
        <v>133</v>
      </c>
      <c r="G68" s="13" t="s">
        <v>242</v>
      </c>
      <c r="H68" s="14">
        <v>661.9</v>
      </c>
      <c r="I68" s="110">
        <v>720.24658199726969</v>
      </c>
      <c r="J68" s="111">
        <v>1059.5370862193413</v>
      </c>
      <c r="L68" s="100">
        <v>5</v>
      </c>
      <c r="M68" s="100">
        <v>22</v>
      </c>
      <c r="N68" s="98">
        <v>19689.54</v>
      </c>
      <c r="O68" s="100">
        <v>9</v>
      </c>
      <c r="P68" s="100">
        <v>76</v>
      </c>
      <c r="Q68" s="98">
        <v>55332.01</v>
      </c>
      <c r="R68" s="106">
        <v>0.25</v>
      </c>
      <c r="S68" s="102">
        <f t="shared" si="0"/>
        <v>805.06920805278764</v>
      </c>
      <c r="T68" s="103">
        <f t="shared" si="1"/>
        <v>0.21630035965068384</v>
      </c>
      <c r="U68" s="102">
        <f t="shared" si="2"/>
        <v>3149.7225771613284</v>
      </c>
      <c r="V68" s="103">
        <f t="shared" si="3"/>
        <v>8.8150146543692021E-2</v>
      </c>
    </row>
    <row r="69" spans="1:22" ht="13" x14ac:dyDescent="0.3">
      <c r="A69" s="4" t="s">
        <v>249</v>
      </c>
      <c r="B69" s="131" t="e">
        <v>#REF!</v>
      </c>
      <c r="C69" s="133" t="s">
        <v>134</v>
      </c>
      <c r="D69" s="134"/>
      <c r="E69" s="41" t="s">
        <v>16</v>
      </c>
      <c r="F69" s="24" t="s">
        <v>135</v>
      </c>
      <c r="G69" s="7" t="s">
        <v>185</v>
      </c>
      <c r="H69" s="8">
        <v>1.75</v>
      </c>
      <c r="I69" s="108">
        <v>1.9651245385820708</v>
      </c>
      <c r="J69" s="109">
        <v>3.1633517792373551</v>
      </c>
      <c r="L69" s="100">
        <v>1</v>
      </c>
      <c r="M69" s="100">
        <v>0</v>
      </c>
      <c r="N69" s="98">
        <v>0</v>
      </c>
      <c r="O69" s="100">
        <v>1</v>
      </c>
      <c r="P69" s="100">
        <v>0</v>
      </c>
      <c r="Q69" s="98">
        <v>0</v>
      </c>
      <c r="R69" s="106">
        <v>0.25</v>
      </c>
      <c r="S69" s="102">
        <f t="shared" si="0"/>
        <v>2.2646813487458921</v>
      </c>
      <c r="T69" s="103">
        <f t="shared" si="1"/>
        <v>0.29410362785479549</v>
      </c>
      <c r="U69" s="102">
        <f t="shared" si="2"/>
        <v>0</v>
      </c>
      <c r="V69" s="103">
        <f t="shared" si="3"/>
        <v>0.12292830776118335</v>
      </c>
    </row>
    <row r="70" spans="1:22" ht="13" x14ac:dyDescent="0.3">
      <c r="A70" s="4" t="s">
        <v>250</v>
      </c>
      <c r="B70" s="132" t="e">
        <v>#REF!</v>
      </c>
      <c r="C70" s="135"/>
      <c r="D70" s="136"/>
      <c r="E70" s="42" t="s">
        <v>17</v>
      </c>
      <c r="F70" s="12" t="s">
        <v>136</v>
      </c>
      <c r="G70" s="18" t="s">
        <v>185</v>
      </c>
      <c r="H70" s="19">
        <v>2.33</v>
      </c>
      <c r="I70" s="112">
        <v>2.5805812580688201</v>
      </c>
      <c r="J70" s="113">
        <v>4.1696864688146507</v>
      </c>
      <c r="L70" s="100">
        <v>27</v>
      </c>
      <c r="M70" s="100">
        <v>2279</v>
      </c>
      <c r="N70" s="98">
        <v>5310.07</v>
      </c>
      <c r="O70" s="100">
        <v>14</v>
      </c>
      <c r="P70" s="100">
        <v>431</v>
      </c>
      <c r="Q70" s="98">
        <v>1004.23</v>
      </c>
      <c r="R70" s="106">
        <v>0.25</v>
      </c>
      <c r="S70" s="102">
        <f t="shared" si="0"/>
        <v>2.977857560755278</v>
      </c>
      <c r="T70" s="103">
        <f t="shared" si="1"/>
        <v>0.27805045525977601</v>
      </c>
      <c r="U70" s="102">
        <f t="shared" si="2"/>
        <v>1476.4673809612784</v>
      </c>
      <c r="V70" s="103">
        <f t="shared" si="3"/>
        <v>0.10754560432138205</v>
      </c>
    </row>
    <row r="71" spans="1:22" ht="13" x14ac:dyDescent="0.3">
      <c r="A71" s="4" t="s">
        <v>251</v>
      </c>
      <c r="B71" s="132" t="e">
        <v>#REF!</v>
      </c>
      <c r="C71" s="135"/>
      <c r="D71" s="136"/>
      <c r="E71" s="42" t="s">
        <v>19</v>
      </c>
      <c r="F71" s="12" t="s">
        <v>137</v>
      </c>
      <c r="G71" s="13" t="s">
        <v>185</v>
      </c>
      <c r="H71" s="14">
        <v>3.49</v>
      </c>
      <c r="I71" s="110">
        <v>3.8114946970423182</v>
      </c>
      <c r="J71" s="113">
        <v>6.1823558479692444</v>
      </c>
      <c r="L71" s="100">
        <v>27</v>
      </c>
      <c r="M71" s="100">
        <v>2747</v>
      </c>
      <c r="N71" s="98">
        <v>9587.0300000000007</v>
      </c>
      <c r="O71" s="100">
        <v>38</v>
      </c>
      <c r="P71" s="100">
        <v>3305</v>
      </c>
      <c r="Q71" s="98">
        <v>11534.45</v>
      </c>
      <c r="R71" s="106">
        <v>0.25</v>
      </c>
      <c r="S71" s="102">
        <f t="shared" si="0"/>
        <v>4.4042099847740497</v>
      </c>
      <c r="T71" s="103">
        <f t="shared" si="1"/>
        <v>0.26195128503554432</v>
      </c>
      <c r="U71" s="102">
        <f t="shared" si="2"/>
        <v>2511.3348281743138</v>
      </c>
      <c r="V71" s="103">
        <f t="shared" si="3"/>
        <v>9.2118824367426466E-2</v>
      </c>
    </row>
    <row r="72" spans="1:22" ht="13" x14ac:dyDescent="0.3">
      <c r="A72" s="4" t="s">
        <v>252</v>
      </c>
      <c r="B72" s="132" t="e">
        <v>#REF!</v>
      </c>
      <c r="C72" s="135"/>
      <c r="D72" s="136"/>
      <c r="E72" s="42" t="s">
        <v>21</v>
      </c>
      <c r="F72" s="12" t="s">
        <v>138</v>
      </c>
      <c r="G72" s="13" t="s">
        <v>185</v>
      </c>
      <c r="H72" s="14">
        <v>6.13</v>
      </c>
      <c r="I72" s="110">
        <v>7.1299694834574678</v>
      </c>
      <c r="J72" s="113">
        <v>10.390148048196457</v>
      </c>
      <c r="L72" s="100">
        <v>2388</v>
      </c>
      <c r="M72" s="100">
        <v>402817</v>
      </c>
      <c r="N72" s="98">
        <v>1876319.82</v>
      </c>
      <c r="O72" s="100">
        <v>2197</v>
      </c>
      <c r="P72" s="100">
        <v>313704</v>
      </c>
      <c r="Q72" s="98">
        <v>1445445.39</v>
      </c>
      <c r="R72" s="106">
        <v>0.25</v>
      </c>
      <c r="S72" s="102">
        <f t="shared" ref="S72:S79" si="4">(J72-I72)*R72+I72</f>
        <v>7.9450141246422152</v>
      </c>
      <c r="T72" s="103">
        <f t="shared" ref="T72:T79" si="5">S72/H72-1</f>
        <v>0.29608713289432553</v>
      </c>
      <c r="U72" s="102">
        <f t="shared" ref="U72:U79" si="6">(S72-H72)*M72</f>
        <v>731118.54464600328</v>
      </c>
      <c r="V72" s="103">
        <f t="shared" ref="V72:V79" si="7">I72/H72-1</f>
        <v>0.16312715880219697</v>
      </c>
    </row>
    <row r="73" spans="1:22" ht="13" x14ac:dyDescent="0.3">
      <c r="A73" s="4" t="s">
        <v>253</v>
      </c>
      <c r="B73" s="132" t="e">
        <v>#REF!</v>
      </c>
      <c r="C73" s="135"/>
      <c r="D73" s="136"/>
      <c r="E73" s="42" t="s">
        <v>139</v>
      </c>
      <c r="F73" s="12" t="s">
        <v>140</v>
      </c>
      <c r="G73" s="13" t="s">
        <v>185</v>
      </c>
      <c r="H73" s="14">
        <v>10.42</v>
      </c>
      <c r="I73" s="110">
        <v>10.989196912775192</v>
      </c>
      <c r="J73" s="113">
        <v>16.221530216772287</v>
      </c>
      <c r="L73" s="100">
        <v>108</v>
      </c>
      <c r="M73" s="100">
        <v>20366</v>
      </c>
      <c r="N73" s="98">
        <v>172527.86</v>
      </c>
      <c r="O73" s="100">
        <v>107</v>
      </c>
      <c r="P73" s="100">
        <v>17950</v>
      </c>
      <c r="Q73" s="98">
        <v>158019.99</v>
      </c>
      <c r="R73" s="106">
        <v>0.25</v>
      </c>
      <c r="S73" s="102">
        <f t="shared" si="4"/>
        <v>12.297280238774466</v>
      </c>
      <c r="T73" s="103">
        <f t="shared" si="5"/>
        <v>0.18016125132192573</v>
      </c>
      <c r="U73" s="102">
        <f t="shared" si="6"/>
        <v>38232.689342880774</v>
      </c>
      <c r="V73" s="103">
        <f t="shared" si="7"/>
        <v>5.4625423490901381E-2</v>
      </c>
    </row>
    <row r="74" spans="1:22" ht="13" x14ac:dyDescent="0.3">
      <c r="A74" s="4" t="s">
        <v>254</v>
      </c>
      <c r="B74" s="132" t="e">
        <v>#REF!</v>
      </c>
      <c r="C74" s="135"/>
      <c r="D74" s="136"/>
      <c r="E74" s="42" t="s">
        <v>32</v>
      </c>
      <c r="F74" s="12" t="s">
        <v>141</v>
      </c>
      <c r="G74" s="13" t="s">
        <v>185</v>
      </c>
      <c r="H74" s="14">
        <v>12.25</v>
      </c>
      <c r="I74" s="110">
        <v>14.14693712061402</v>
      </c>
      <c r="J74" s="111">
        <v>20.65704498690771</v>
      </c>
      <c r="L74" s="100">
        <v>15</v>
      </c>
      <c r="M74" s="100">
        <v>1431</v>
      </c>
      <c r="N74" s="98">
        <v>17529.75</v>
      </c>
      <c r="O74" s="100">
        <v>7</v>
      </c>
      <c r="P74" s="100">
        <v>1630</v>
      </c>
      <c r="Q74" s="98">
        <v>18164.919999999998</v>
      </c>
      <c r="R74" s="106">
        <v>0.25</v>
      </c>
      <c r="S74" s="102">
        <f t="shared" si="4"/>
        <v>15.774464087187443</v>
      </c>
      <c r="T74" s="103">
        <f t="shared" si="5"/>
        <v>0.28771135405611781</v>
      </c>
      <c r="U74" s="102">
        <f t="shared" si="6"/>
        <v>5043.5081087652306</v>
      </c>
      <c r="V74" s="103">
        <f t="shared" si="7"/>
        <v>0.15485200984604242</v>
      </c>
    </row>
    <row r="75" spans="1:22" ht="13.5" thickBot="1" x14ac:dyDescent="0.35">
      <c r="A75" s="4" t="s">
        <v>255</v>
      </c>
      <c r="B75" s="132" t="e">
        <v>#REF!</v>
      </c>
      <c r="C75" s="139"/>
      <c r="D75" s="140"/>
      <c r="E75" s="42" t="s">
        <v>36</v>
      </c>
      <c r="F75" s="12" t="s">
        <v>142</v>
      </c>
      <c r="G75" s="13" t="s">
        <v>185</v>
      </c>
      <c r="H75" s="14">
        <v>16.55</v>
      </c>
      <c r="I75" s="110">
        <v>18.006164549931743</v>
      </c>
      <c r="J75" s="111">
        <v>26.488427155483532</v>
      </c>
      <c r="L75" s="100">
        <v>3</v>
      </c>
      <c r="M75" s="100">
        <v>1040</v>
      </c>
      <c r="N75" s="98">
        <v>17212</v>
      </c>
      <c r="O75" s="100">
        <v>5</v>
      </c>
      <c r="P75" s="100">
        <v>1303</v>
      </c>
      <c r="Q75" s="98">
        <v>21318.080000000002</v>
      </c>
      <c r="R75" s="106">
        <v>0.25</v>
      </c>
      <c r="S75" s="102">
        <f t="shared" si="4"/>
        <v>20.126730201319688</v>
      </c>
      <c r="T75" s="103">
        <f t="shared" si="5"/>
        <v>0.21611662847853097</v>
      </c>
      <c r="U75" s="102">
        <f t="shared" si="6"/>
        <v>3719.7994093724751</v>
      </c>
      <c r="V75" s="103">
        <f t="shared" si="7"/>
        <v>8.7985773409772872E-2</v>
      </c>
    </row>
    <row r="76" spans="1:22" ht="13" x14ac:dyDescent="0.3">
      <c r="A76" s="4" t="s">
        <v>256</v>
      </c>
      <c r="B76" s="141" t="s">
        <v>143</v>
      </c>
      <c r="C76" s="144" t="s">
        <v>144</v>
      </c>
      <c r="D76" s="145" t="e">
        <v>#REF!</v>
      </c>
      <c r="E76" s="60" t="s">
        <v>21</v>
      </c>
      <c r="F76" s="61" t="s">
        <v>145</v>
      </c>
      <c r="G76" s="7" t="s">
        <v>185</v>
      </c>
      <c r="H76" s="8">
        <v>16.88</v>
      </c>
      <c r="I76" s="108">
        <v>15.622542533706568</v>
      </c>
      <c r="J76" s="109">
        <v>25.205140755267916</v>
      </c>
      <c r="L76" s="100">
        <v>595</v>
      </c>
      <c r="M76" s="100">
        <v>169991</v>
      </c>
      <c r="N76" s="98">
        <v>2697995.49</v>
      </c>
      <c r="O76" s="100">
        <v>686</v>
      </c>
      <c r="P76" s="100">
        <v>227505</v>
      </c>
      <c r="Q76" s="98">
        <v>3588828.04</v>
      </c>
      <c r="R76" s="106">
        <v>0.25</v>
      </c>
      <c r="S76" s="102">
        <f t="shared" si="4"/>
        <v>18.018192089096907</v>
      </c>
      <c r="T76" s="103">
        <f t="shared" si="5"/>
        <v>6.7428441297210151E-2</v>
      </c>
      <c r="U76" s="102">
        <f t="shared" si="6"/>
        <v>193482.41141767244</v>
      </c>
      <c r="V76" s="103">
        <f t="shared" si="7"/>
        <v>-7.4493925728283839E-2</v>
      </c>
    </row>
    <row r="77" spans="1:22" ht="13" x14ac:dyDescent="0.3">
      <c r="A77" s="4" t="s">
        <v>257</v>
      </c>
      <c r="B77" s="142"/>
      <c r="C77" s="146" t="s">
        <v>146</v>
      </c>
      <c r="D77" s="147" t="e">
        <v>#REF!</v>
      </c>
      <c r="E77" s="62" t="s">
        <v>21</v>
      </c>
      <c r="F77" s="26" t="s">
        <v>147</v>
      </c>
      <c r="G77" s="13" t="s">
        <v>185</v>
      </c>
      <c r="H77" s="14">
        <v>23.62</v>
      </c>
      <c r="I77" s="110">
        <v>20.448004226800244</v>
      </c>
      <c r="J77" s="111">
        <v>33.982909759464356</v>
      </c>
      <c r="L77" s="100">
        <v>36511</v>
      </c>
      <c r="M77" s="100">
        <v>4149149</v>
      </c>
      <c r="N77" s="98">
        <v>97996668.890000001</v>
      </c>
      <c r="O77" s="100">
        <v>36359</v>
      </c>
      <c r="P77" s="100">
        <v>4330079</v>
      </c>
      <c r="Q77" s="98">
        <v>102275292.3</v>
      </c>
      <c r="R77" s="106">
        <v>0.35</v>
      </c>
      <c r="S77" s="102">
        <f t="shared" si="4"/>
        <v>25.185221163232683</v>
      </c>
      <c r="T77" s="103">
        <f t="shared" si="5"/>
        <v>6.6266772363788418E-2</v>
      </c>
      <c r="U77" s="102">
        <f t="shared" si="6"/>
        <v>6494335.824205718</v>
      </c>
      <c r="V77" s="103">
        <f t="shared" si="7"/>
        <v>-0.13429279310752573</v>
      </c>
    </row>
    <row r="78" spans="1:22" ht="13" x14ac:dyDescent="0.3">
      <c r="A78" s="4" t="s">
        <v>258</v>
      </c>
      <c r="B78" s="142"/>
      <c r="C78" s="146" t="s">
        <v>148</v>
      </c>
      <c r="D78" s="147"/>
      <c r="E78" s="62" t="s">
        <v>21</v>
      </c>
      <c r="F78" s="63" t="s">
        <v>149</v>
      </c>
      <c r="G78" s="13" t="s">
        <v>185</v>
      </c>
      <c r="H78" s="14">
        <v>23.62</v>
      </c>
      <c r="I78" s="110">
        <v>20.448004226800244</v>
      </c>
      <c r="J78" s="111">
        <v>33.982909759464356</v>
      </c>
      <c r="R78" s="106">
        <v>0.35</v>
      </c>
      <c r="S78" s="102">
        <f t="shared" si="4"/>
        <v>25.185221163232683</v>
      </c>
      <c r="T78" s="103">
        <f t="shared" si="5"/>
        <v>6.6266772363788418E-2</v>
      </c>
      <c r="U78" s="102">
        <f t="shared" si="6"/>
        <v>0</v>
      </c>
      <c r="V78" s="103">
        <f t="shared" si="7"/>
        <v>-0.13429279310752573</v>
      </c>
    </row>
    <row r="79" spans="1:22" ht="13.5" thickBot="1" x14ac:dyDescent="0.35">
      <c r="A79" s="4" t="s">
        <v>259</v>
      </c>
      <c r="B79" s="143"/>
      <c r="C79" s="148" t="s">
        <v>150</v>
      </c>
      <c r="D79" s="149"/>
      <c r="E79" s="64" t="s">
        <v>21</v>
      </c>
      <c r="F79" s="65" t="s">
        <v>151</v>
      </c>
      <c r="G79" s="66" t="s">
        <v>185</v>
      </c>
      <c r="H79" s="67">
        <v>10.48</v>
      </c>
      <c r="I79" s="118">
        <v>18.214667258497759</v>
      </c>
      <c r="J79" s="119">
        <v>26.300113907596089</v>
      </c>
      <c r="L79" s="100">
        <v>119</v>
      </c>
      <c r="M79" s="100">
        <v>7462</v>
      </c>
      <c r="N79" s="98">
        <v>78201.759999999995</v>
      </c>
      <c r="O79" s="100">
        <v>165</v>
      </c>
      <c r="P79" s="100">
        <v>15596</v>
      </c>
      <c r="Q79" s="98">
        <v>163446.07999999999</v>
      </c>
      <c r="R79" s="106">
        <v>0.25</v>
      </c>
      <c r="S79" s="102">
        <f t="shared" si="4"/>
        <v>20.236028920772341</v>
      </c>
      <c r="T79" s="103">
        <f t="shared" si="5"/>
        <v>0.93091879015003243</v>
      </c>
      <c r="U79" s="102">
        <f t="shared" si="6"/>
        <v>72799.487806803212</v>
      </c>
      <c r="V79" s="103">
        <f t="shared" si="7"/>
        <v>0.73804076894062587</v>
      </c>
    </row>
    <row r="80" spans="1:22" ht="13" hidden="1" x14ac:dyDescent="0.3">
      <c r="A80" s="4" t="s">
        <v>260</v>
      </c>
      <c r="B80" s="120" t="s">
        <v>152</v>
      </c>
      <c r="C80" s="123" t="s">
        <v>153</v>
      </c>
      <c r="D80" s="124" t="e">
        <v>#REF!</v>
      </c>
      <c r="E80" s="41" t="s">
        <v>21</v>
      </c>
      <c r="F80" s="24" t="s">
        <v>154</v>
      </c>
      <c r="G80" s="7" t="s">
        <v>185</v>
      </c>
      <c r="H80" s="8">
        <v>5.46</v>
      </c>
      <c r="I80" s="9">
        <v>6.0519138199680427</v>
      </c>
      <c r="J80" s="10">
        <v>8.1154447410953576</v>
      </c>
    </row>
    <row r="81" spans="1:21" ht="13" hidden="1" x14ac:dyDescent="0.3">
      <c r="A81" s="4" t="s">
        <v>261</v>
      </c>
      <c r="B81" s="121"/>
      <c r="C81" s="123" t="s">
        <v>153</v>
      </c>
      <c r="D81" s="124" t="e">
        <v>#REF!</v>
      </c>
      <c r="E81" s="45" t="s">
        <v>32</v>
      </c>
      <c r="F81" s="12" t="s">
        <v>155</v>
      </c>
      <c r="G81" s="18" t="s">
        <v>185</v>
      </c>
      <c r="H81" s="19">
        <v>10.93</v>
      </c>
      <c r="I81" s="20">
        <v>12.103827639936085</v>
      </c>
      <c r="J81" s="21">
        <v>16.230889482190715</v>
      </c>
    </row>
    <row r="82" spans="1:21" ht="13" hidden="1" x14ac:dyDescent="0.3">
      <c r="A82" s="4" t="s">
        <v>262</v>
      </c>
      <c r="B82" s="121"/>
      <c r="C82" s="125" t="s">
        <v>156</v>
      </c>
      <c r="D82" s="126" t="e">
        <v>#REF!</v>
      </c>
      <c r="E82" s="45" t="s">
        <v>21</v>
      </c>
      <c r="F82" s="26" t="s">
        <v>157</v>
      </c>
      <c r="G82" s="13" t="s">
        <v>263</v>
      </c>
      <c r="H82" s="14">
        <v>133.1</v>
      </c>
      <c r="I82" s="15">
        <v>132.33677464474195</v>
      </c>
      <c r="J82" s="21">
        <v>215.96805103826995</v>
      </c>
    </row>
    <row r="83" spans="1:21" ht="13" hidden="1" x14ac:dyDescent="0.3">
      <c r="A83" s="4" t="s">
        <v>264</v>
      </c>
      <c r="B83" s="121"/>
      <c r="C83" s="125" t="s">
        <v>158</v>
      </c>
      <c r="D83" s="126" t="e">
        <v>#REF!</v>
      </c>
      <c r="E83" s="42" t="s">
        <v>19</v>
      </c>
      <c r="F83" s="33" t="s">
        <v>159</v>
      </c>
      <c r="G83" s="13" t="s">
        <v>265</v>
      </c>
      <c r="H83" s="14">
        <v>93.17</v>
      </c>
      <c r="I83" s="15">
        <v>92.635742251319357</v>
      </c>
      <c r="J83" s="21">
        <v>151.17763572678896</v>
      </c>
    </row>
    <row r="84" spans="1:21" ht="13" hidden="1" x14ac:dyDescent="0.3">
      <c r="A84" s="4" t="s">
        <v>266</v>
      </c>
      <c r="B84" s="121"/>
      <c r="C84" s="125" t="s">
        <v>160</v>
      </c>
      <c r="D84" s="126" t="e">
        <v>#REF!</v>
      </c>
      <c r="E84" s="42" t="s">
        <v>17</v>
      </c>
      <c r="F84" s="33" t="s">
        <v>161</v>
      </c>
      <c r="G84" s="13" t="s">
        <v>267</v>
      </c>
      <c r="H84" s="14">
        <v>66.55</v>
      </c>
      <c r="I84" s="15">
        <v>66.168387322370975</v>
      </c>
      <c r="J84" s="21">
        <v>107.98402551913497</v>
      </c>
    </row>
    <row r="85" spans="1:21" ht="13" hidden="1" x14ac:dyDescent="0.3">
      <c r="A85" s="4" t="s">
        <v>268</v>
      </c>
      <c r="B85" s="121"/>
      <c r="C85" s="125" t="s">
        <v>162</v>
      </c>
      <c r="D85" s="126" t="e">
        <v>#REF!</v>
      </c>
      <c r="E85" s="45" t="s">
        <v>21</v>
      </c>
      <c r="F85" s="33" t="s">
        <v>163</v>
      </c>
      <c r="G85" s="13" t="s">
        <v>269</v>
      </c>
      <c r="H85" s="14">
        <v>208.26</v>
      </c>
      <c r="I85" s="15">
        <v>198.50516196711291</v>
      </c>
      <c r="J85" s="21">
        <v>431.9361020765399</v>
      </c>
    </row>
    <row r="86" spans="1:21" ht="13" hidden="1" x14ac:dyDescent="0.3">
      <c r="A86" s="4" t="s">
        <v>270</v>
      </c>
      <c r="B86" s="121"/>
      <c r="C86" s="125" t="s">
        <v>164</v>
      </c>
      <c r="D86" s="126" t="e">
        <v>#REF!</v>
      </c>
      <c r="E86" s="42" t="s">
        <v>19</v>
      </c>
      <c r="F86" s="33" t="s">
        <v>165</v>
      </c>
      <c r="G86" s="13" t="s">
        <v>271</v>
      </c>
      <c r="H86" s="14">
        <v>166.61</v>
      </c>
      <c r="I86" s="15">
        <v>158.80412957369032</v>
      </c>
      <c r="J86" s="21">
        <v>345.54888166123192</v>
      </c>
    </row>
    <row r="87" spans="1:21" ht="13" hidden="1" x14ac:dyDescent="0.3">
      <c r="A87" s="4" t="s">
        <v>272</v>
      </c>
      <c r="B87" s="121"/>
      <c r="C87" s="125" t="s">
        <v>166</v>
      </c>
      <c r="D87" s="126" t="e">
        <v>#REF!</v>
      </c>
      <c r="E87" s="42" t="s">
        <v>17</v>
      </c>
      <c r="F87" s="33" t="s">
        <v>167</v>
      </c>
      <c r="G87" s="13" t="s">
        <v>273</v>
      </c>
      <c r="H87" s="14">
        <v>110.79</v>
      </c>
      <c r="I87" s="15">
        <v>105.86941971579355</v>
      </c>
      <c r="J87" s="21">
        <v>226.76645359018343</v>
      </c>
    </row>
    <row r="88" spans="1:21" ht="13" hidden="1" x14ac:dyDescent="0.3">
      <c r="A88" s="4" t="s">
        <v>274</v>
      </c>
      <c r="B88" s="121"/>
      <c r="C88" s="125" t="s">
        <v>168</v>
      </c>
      <c r="D88" s="126" t="e">
        <v>#REF!</v>
      </c>
      <c r="E88" s="45" t="s">
        <v>21</v>
      </c>
      <c r="F88" s="33" t="s">
        <v>169</v>
      </c>
      <c r="G88" s="13" t="s">
        <v>275</v>
      </c>
      <c r="H88" s="14">
        <v>341.36</v>
      </c>
      <c r="I88" s="15">
        <v>330.84193661185481</v>
      </c>
      <c r="J88" s="21">
        <v>647.90415311480979</v>
      </c>
    </row>
    <row r="89" spans="1:21" ht="13" hidden="1" x14ac:dyDescent="0.3">
      <c r="A89" s="4" t="s">
        <v>276</v>
      </c>
      <c r="B89" s="121"/>
      <c r="C89" s="125" t="s">
        <v>170</v>
      </c>
      <c r="D89" s="126" t="e">
        <v>#REF!</v>
      </c>
      <c r="E89" s="42" t="s">
        <v>19</v>
      </c>
      <c r="F89" s="33" t="s">
        <v>171</v>
      </c>
      <c r="G89" s="13" t="s">
        <v>277</v>
      </c>
      <c r="H89" s="14">
        <v>286.39999999999998</v>
      </c>
      <c r="I89" s="15">
        <v>277.90722675395807</v>
      </c>
      <c r="J89" s="21">
        <v>539.9201275956749</v>
      </c>
    </row>
    <row r="90" spans="1:21" ht="13" hidden="1" x14ac:dyDescent="0.3">
      <c r="A90" s="4" t="s">
        <v>278</v>
      </c>
      <c r="B90" s="121"/>
      <c r="C90" s="125" t="s">
        <v>172</v>
      </c>
      <c r="D90" s="126" t="e">
        <v>#REF!</v>
      </c>
      <c r="E90" s="42" t="s">
        <v>17</v>
      </c>
      <c r="F90" s="33" t="s">
        <v>173</v>
      </c>
      <c r="G90" s="13" t="s">
        <v>279</v>
      </c>
      <c r="H90" s="14">
        <v>198.17</v>
      </c>
      <c r="I90" s="15">
        <v>191.8883232348758</v>
      </c>
      <c r="J90" s="21">
        <v>377.94408931697245</v>
      </c>
    </row>
    <row r="91" spans="1:21" ht="13" hidden="1" x14ac:dyDescent="0.3">
      <c r="A91" s="4" t="s">
        <v>280</v>
      </c>
      <c r="B91" s="121"/>
      <c r="C91" s="125" t="s">
        <v>174</v>
      </c>
      <c r="D91" s="126" t="e">
        <v>#REF!</v>
      </c>
      <c r="E91" s="45" t="s">
        <v>21</v>
      </c>
      <c r="F91" s="33" t="s">
        <v>175</v>
      </c>
      <c r="G91" s="13" t="s">
        <v>281</v>
      </c>
      <c r="H91" s="14">
        <v>428.58</v>
      </c>
      <c r="I91" s="15">
        <v>397.01032393422582</v>
      </c>
      <c r="J91" s="21">
        <v>1015.0498398798688</v>
      </c>
    </row>
    <row r="92" spans="1:21" ht="13" hidden="1" x14ac:dyDescent="0.3">
      <c r="A92" s="4" t="s">
        <v>282</v>
      </c>
      <c r="B92" s="121"/>
      <c r="C92" s="125" t="s">
        <v>176</v>
      </c>
      <c r="D92" s="126" t="e">
        <v>#REF!</v>
      </c>
      <c r="E92" s="42" t="s">
        <v>19</v>
      </c>
      <c r="F92" s="26" t="s">
        <v>177</v>
      </c>
      <c r="G92" s="13" t="s">
        <v>283</v>
      </c>
      <c r="H92" s="14">
        <v>428.58</v>
      </c>
      <c r="I92" s="15">
        <v>397.01032393422582</v>
      </c>
      <c r="J92" s="21">
        <v>1015.0498398798688</v>
      </c>
    </row>
    <row r="93" spans="1:21" ht="13.5" hidden="1" thickBot="1" x14ac:dyDescent="0.35">
      <c r="A93" s="4" t="s">
        <v>284</v>
      </c>
      <c r="B93" s="122"/>
      <c r="C93" s="127" t="s">
        <v>178</v>
      </c>
      <c r="D93" s="128" t="e">
        <v>#REF!</v>
      </c>
      <c r="E93" s="70" t="s">
        <v>17</v>
      </c>
      <c r="F93" s="71" t="s">
        <v>179</v>
      </c>
      <c r="G93" s="72" t="s">
        <v>285</v>
      </c>
      <c r="H93" s="73">
        <v>299.32</v>
      </c>
      <c r="I93" s="74">
        <v>277.90722675395807</v>
      </c>
      <c r="J93" s="40">
        <v>701.89616587437729</v>
      </c>
    </row>
    <row r="94" spans="1:21" s="75" customFormat="1" ht="14" x14ac:dyDescent="0.3">
      <c r="A94" s="76"/>
      <c r="B94" s="77"/>
      <c r="C94" s="78"/>
      <c r="D94" s="79"/>
      <c r="E94" s="80"/>
      <c r="F94" s="81"/>
      <c r="G94" s="50"/>
      <c r="H94" s="50"/>
      <c r="I94" s="50"/>
      <c r="J94" s="50"/>
      <c r="L94" s="101"/>
      <c r="M94" s="101"/>
      <c r="N94" s="99">
        <f>SUM(N7:N79)</f>
        <v>968301282.82000053</v>
      </c>
      <c r="O94" s="101"/>
      <c r="P94" s="101"/>
      <c r="Q94" s="99">
        <f>SUM(Q7:Q79)</f>
        <v>838785569.76000023</v>
      </c>
      <c r="R94" s="104"/>
      <c r="U94" s="107">
        <f>SUM(U7:U93)</f>
        <v>187129193.95727634</v>
      </c>
    </row>
    <row r="95" spans="1:21" x14ac:dyDescent="0.25">
      <c r="A95" t="s">
        <v>180</v>
      </c>
      <c r="N95" s="98">
        <v>3461115907</v>
      </c>
      <c r="Q95" s="98">
        <v>3406463318</v>
      </c>
    </row>
    <row r="96" spans="1:21" x14ac:dyDescent="0.25">
      <c r="A96" t="s">
        <v>181</v>
      </c>
      <c r="N96" s="103">
        <f>N94/N95</f>
        <v>0.27976563306118729</v>
      </c>
      <c r="Q96" s="103">
        <f>Q94/Q95</f>
        <v>0.24623355411690367</v>
      </c>
    </row>
    <row r="97" spans="1:18" x14ac:dyDescent="0.25">
      <c r="A97" t="s">
        <v>182</v>
      </c>
    </row>
    <row r="98" spans="1:18" x14ac:dyDescent="0.25">
      <c r="R98" s="106">
        <v>0</v>
      </c>
    </row>
    <row r="99" spans="1:18" x14ac:dyDescent="0.25">
      <c r="R99" s="106">
        <v>0</v>
      </c>
    </row>
    <row r="100" spans="1:18" x14ac:dyDescent="0.25">
      <c r="R100" s="106">
        <v>0</v>
      </c>
    </row>
    <row r="101" spans="1:18" x14ac:dyDescent="0.25">
      <c r="R101" s="106">
        <v>0</v>
      </c>
    </row>
    <row r="102" spans="1:18" x14ac:dyDescent="0.25">
      <c r="R102" s="106">
        <v>0</v>
      </c>
    </row>
    <row r="103" spans="1:18" x14ac:dyDescent="0.25">
      <c r="R103" s="106">
        <v>0</v>
      </c>
    </row>
    <row r="104" spans="1:18" x14ac:dyDescent="0.25">
      <c r="R104" s="106">
        <v>0</v>
      </c>
    </row>
    <row r="105" spans="1:18" x14ac:dyDescent="0.25">
      <c r="R105" s="106">
        <v>0</v>
      </c>
    </row>
    <row r="106" spans="1:18" x14ac:dyDescent="0.25">
      <c r="R106" s="106">
        <v>0</v>
      </c>
    </row>
    <row r="107" spans="1:18" x14ac:dyDescent="0.25">
      <c r="R107" s="106">
        <v>0</v>
      </c>
    </row>
    <row r="108" spans="1:18" x14ac:dyDescent="0.25">
      <c r="R108" s="106">
        <v>0</v>
      </c>
    </row>
    <row r="109" spans="1:18" x14ac:dyDescent="0.25">
      <c r="R109" s="106">
        <v>0.25</v>
      </c>
    </row>
    <row r="110" spans="1:18" x14ac:dyDescent="0.25">
      <c r="R110" s="106">
        <v>0.25</v>
      </c>
    </row>
    <row r="111" spans="1:18" x14ac:dyDescent="0.25">
      <c r="R111" s="106">
        <v>0.25</v>
      </c>
    </row>
    <row r="112" spans="1:18" x14ac:dyDescent="0.25">
      <c r="R112" s="106">
        <v>0.25</v>
      </c>
    </row>
    <row r="113" spans="18:18" x14ac:dyDescent="0.25">
      <c r="R113" s="106">
        <v>0.25</v>
      </c>
    </row>
    <row r="114" spans="18:18" x14ac:dyDescent="0.25">
      <c r="R114" s="106">
        <v>0.25</v>
      </c>
    </row>
    <row r="115" spans="18:18" x14ac:dyDescent="0.25">
      <c r="R115" s="106">
        <v>0.25</v>
      </c>
    </row>
    <row r="116" spans="18:18" x14ac:dyDescent="0.25">
      <c r="R116" s="106">
        <v>0.25</v>
      </c>
    </row>
    <row r="117" spans="18:18" x14ac:dyDescent="0.25">
      <c r="R117" s="106">
        <v>0.5</v>
      </c>
    </row>
    <row r="118" spans="18:18" x14ac:dyDescent="0.25">
      <c r="R118" s="106">
        <v>0.25</v>
      </c>
    </row>
    <row r="119" spans="18:18" x14ac:dyDescent="0.25">
      <c r="R119" s="106">
        <v>0.5</v>
      </c>
    </row>
    <row r="120" spans="18:18" x14ac:dyDescent="0.25">
      <c r="R120" s="106">
        <v>0.25</v>
      </c>
    </row>
    <row r="121" spans="18:18" x14ac:dyDescent="0.25">
      <c r="R121" s="106">
        <v>0.25</v>
      </c>
    </row>
    <row r="122" spans="18:18" x14ac:dyDescent="0.25">
      <c r="R122" s="106">
        <v>0.25</v>
      </c>
    </row>
    <row r="123" spans="18:18" x14ac:dyDescent="0.25">
      <c r="R123" s="106">
        <v>0.25</v>
      </c>
    </row>
    <row r="124" spans="18:18" x14ac:dyDescent="0.25">
      <c r="R124" s="106">
        <v>0.25</v>
      </c>
    </row>
    <row r="125" spans="18:18" x14ac:dyDescent="0.25">
      <c r="R125" s="106">
        <v>0.6</v>
      </c>
    </row>
    <row r="126" spans="18:18" x14ac:dyDescent="0.25">
      <c r="R126" s="106">
        <v>0.6</v>
      </c>
    </row>
    <row r="127" spans="18:18" x14ac:dyDescent="0.25">
      <c r="R127" s="106">
        <v>0.6</v>
      </c>
    </row>
    <row r="128" spans="18:18" x14ac:dyDescent="0.25">
      <c r="R128" s="106">
        <v>0.6</v>
      </c>
    </row>
    <row r="129" spans="18:18" x14ac:dyDescent="0.25">
      <c r="R129" s="106">
        <v>0.25</v>
      </c>
    </row>
    <row r="130" spans="18:18" x14ac:dyDescent="0.25">
      <c r="R130" s="106">
        <v>0.25</v>
      </c>
    </row>
    <row r="131" spans="18:18" x14ac:dyDescent="0.25">
      <c r="R131" s="106">
        <v>0.25</v>
      </c>
    </row>
    <row r="132" spans="18:18" x14ac:dyDescent="0.25">
      <c r="R132" s="106">
        <v>0.8</v>
      </c>
    </row>
    <row r="133" spans="18:18" x14ac:dyDescent="0.25">
      <c r="R133" s="106">
        <v>0.25</v>
      </c>
    </row>
    <row r="134" spans="18:18" x14ac:dyDescent="0.25">
      <c r="R134" s="106">
        <v>0.25</v>
      </c>
    </row>
    <row r="135" spans="18:18" x14ac:dyDescent="0.25">
      <c r="R135" s="106">
        <v>0.25</v>
      </c>
    </row>
    <row r="136" spans="18:18" x14ac:dyDescent="0.25">
      <c r="R136" s="106">
        <v>0.25</v>
      </c>
    </row>
    <row r="137" spans="18:18" x14ac:dyDescent="0.25">
      <c r="R137" s="106">
        <v>0.25</v>
      </c>
    </row>
    <row r="138" spans="18:18" x14ac:dyDescent="0.25">
      <c r="R138" s="106">
        <v>0.25</v>
      </c>
    </row>
    <row r="139" spans="18:18" x14ac:dyDescent="0.25">
      <c r="R139" s="106">
        <v>0.25</v>
      </c>
    </row>
    <row r="140" spans="18:18" x14ac:dyDescent="0.25">
      <c r="R140" s="106">
        <v>0.25</v>
      </c>
    </row>
    <row r="141" spans="18:18" x14ac:dyDescent="0.25">
      <c r="R141" s="106">
        <v>0.75</v>
      </c>
    </row>
    <row r="142" spans="18:18" x14ac:dyDescent="0.25">
      <c r="R142" s="106">
        <v>0.75</v>
      </c>
    </row>
    <row r="143" spans="18:18" x14ac:dyDescent="0.25">
      <c r="R143" s="106">
        <v>0.75</v>
      </c>
    </row>
    <row r="144" spans="18:18" x14ac:dyDescent="0.25">
      <c r="R144" s="106">
        <v>0.75</v>
      </c>
    </row>
    <row r="145" spans="18:18" x14ac:dyDescent="0.25">
      <c r="R145" s="106">
        <v>0.25</v>
      </c>
    </row>
    <row r="146" spans="18:18" x14ac:dyDescent="0.25">
      <c r="R146" s="106">
        <v>0.25</v>
      </c>
    </row>
    <row r="147" spans="18:18" x14ac:dyDescent="0.25">
      <c r="R147" s="106">
        <v>0.25</v>
      </c>
    </row>
    <row r="148" spans="18:18" x14ac:dyDescent="0.25">
      <c r="R148" s="106">
        <v>0.25</v>
      </c>
    </row>
    <row r="149" spans="18:18" x14ac:dyDescent="0.25">
      <c r="R149" s="106">
        <v>0.25</v>
      </c>
    </row>
    <row r="150" spans="18:18" x14ac:dyDescent="0.25">
      <c r="R150" s="106">
        <v>0.25</v>
      </c>
    </row>
    <row r="151" spans="18:18" x14ac:dyDescent="0.25">
      <c r="R151" s="106">
        <v>0.25</v>
      </c>
    </row>
    <row r="152" spans="18:18" x14ac:dyDescent="0.25">
      <c r="R152" s="106">
        <v>0.25</v>
      </c>
    </row>
    <row r="153" spans="18:18" x14ac:dyDescent="0.25">
      <c r="R153" s="106">
        <v>0.25</v>
      </c>
    </row>
    <row r="154" spans="18:18" x14ac:dyDescent="0.25">
      <c r="R154" s="106">
        <v>0.25</v>
      </c>
    </row>
    <row r="155" spans="18:18" x14ac:dyDescent="0.25">
      <c r="R155" s="106">
        <v>0.25</v>
      </c>
    </row>
    <row r="156" spans="18:18" x14ac:dyDescent="0.25">
      <c r="R156" s="106">
        <v>0.25</v>
      </c>
    </row>
    <row r="157" spans="18:18" x14ac:dyDescent="0.25">
      <c r="R157" s="106">
        <v>0.25</v>
      </c>
    </row>
    <row r="158" spans="18:18" x14ac:dyDescent="0.25">
      <c r="R158" s="106">
        <v>0.25</v>
      </c>
    </row>
    <row r="159" spans="18:18" x14ac:dyDescent="0.25">
      <c r="R159" s="106">
        <v>0.25</v>
      </c>
    </row>
    <row r="160" spans="18:18" x14ac:dyDescent="0.25">
      <c r="R160" s="106">
        <v>0.25</v>
      </c>
    </row>
    <row r="161" spans="18:18" x14ac:dyDescent="0.25">
      <c r="R161" s="106">
        <v>0.25</v>
      </c>
    </row>
    <row r="162" spans="18:18" x14ac:dyDescent="0.25">
      <c r="R162" s="106">
        <v>0.25</v>
      </c>
    </row>
    <row r="163" spans="18:18" x14ac:dyDescent="0.25">
      <c r="R163" s="106">
        <v>0.25</v>
      </c>
    </row>
    <row r="164" spans="18:18" x14ac:dyDescent="0.25">
      <c r="R164" s="106">
        <v>0.25</v>
      </c>
    </row>
    <row r="165" spans="18:18" x14ac:dyDescent="0.25">
      <c r="R165" s="106">
        <v>0.25</v>
      </c>
    </row>
    <row r="166" spans="18:18" x14ac:dyDescent="0.25">
      <c r="R166" s="106">
        <v>0.25</v>
      </c>
    </row>
    <row r="167" spans="18:18" x14ac:dyDescent="0.25">
      <c r="R167" s="106">
        <v>0.25</v>
      </c>
    </row>
    <row r="168" spans="18:18" x14ac:dyDescent="0.25">
      <c r="R168" s="106">
        <v>0.25</v>
      </c>
    </row>
    <row r="169" spans="18:18" x14ac:dyDescent="0.25">
      <c r="R169" s="106">
        <v>0.25</v>
      </c>
    </row>
    <row r="170" spans="18:18" x14ac:dyDescent="0.25">
      <c r="R170" s="106">
        <v>0.25</v>
      </c>
    </row>
  </sheetData>
  <mergeCells count="63">
    <mergeCell ref="C4:D4"/>
    <mergeCell ref="B5:B6"/>
    <mergeCell ref="C5:D6"/>
    <mergeCell ref="E5:E6"/>
    <mergeCell ref="F5:F6"/>
    <mergeCell ref="H5:H6"/>
    <mergeCell ref="I5:J5"/>
    <mergeCell ref="B7:B33"/>
    <mergeCell ref="C7:D9"/>
    <mergeCell ref="C10:D11"/>
    <mergeCell ref="C12:D17"/>
    <mergeCell ref="C18:D18"/>
    <mergeCell ref="C19:C33"/>
    <mergeCell ref="D20:D25"/>
    <mergeCell ref="D26:D33"/>
    <mergeCell ref="G5:G6"/>
    <mergeCell ref="C53:D53"/>
    <mergeCell ref="C54:D54"/>
    <mergeCell ref="B34:B45"/>
    <mergeCell ref="C34:D37"/>
    <mergeCell ref="C38:D38"/>
    <mergeCell ref="C39:C42"/>
    <mergeCell ref="D40:D41"/>
    <mergeCell ref="C43:C45"/>
    <mergeCell ref="C55:D55"/>
    <mergeCell ref="C56:D56"/>
    <mergeCell ref="B57:B61"/>
    <mergeCell ref="C57:D57"/>
    <mergeCell ref="C58:D58"/>
    <mergeCell ref="C59:D59"/>
    <mergeCell ref="C60:D60"/>
    <mergeCell ref="C61:D61"/>
    <mergeCell ref="B46:B56"/>
    <mergeCell ref="C46:D46"/>
    <mergeCell ref="C47:D47"/>
    <mergeCell ref="C48:D48"/>
    <mergeCell ref="C49:D49"/>
    <mergeCell ref="C50:D50"/>
    <mergeCell ref="C51:D51"/>
    <mergeCell ref="C52:D52"/>
    <mergeCell ref="B62:B75"/>
    <mergeCell ref="C62:D68"/>
    <mergeCell ref="C69:D75"/>
    <mergeCell ref="B76:B79"/>
    <mergeCell ref="C76:D76"/>
    <mergeCell ref="C77:D77"/>
    <mergeCell ref="C78:D78"/>
    <mergeCell ref="C79:D79"/>
    <mergeCell ref="B80:B93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</mergeCells>
  <pageMargins left="0.7" right="0.7" top="0.75" bottom="0.75" header="0.3" footer="0.3"/>
  <pageSetup scale="64" orientation="landscape" r:id="rId1"/>
  <headerFooter>
    <oddHeader xml:space="preserve">&amp;L&amp;"Arial,Bold"Commonwealth of Pennsylvania
Office of Developmental Programs&amp;C&amp;"Arial,Bold"FY 21/22 Modeled Fees for ID/A Waivers&amp;RProprietary &amp;&amp; Confidential
For Internal Discussion Purposes Only 
Not for Distribution
</oddHeader>
    <oddFooter>&amp;L&amp;G&amp;R10/26/2021</oddFooter>
  </headerFooter>
  <rowBreaks count="1" manualBreakCount="1">
    <brk id="56" max="1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L98"/>
  <sheetViews>
    <sheetView view="pageBreakPreview" zoomScale="70" zoomScaleNormal="90" zoomScaleSheetLayoutView="70" zoomScalePageLayoutView="60" workbookViewId="0">
      <selection activeCell="L26" sqref="L26:L33"/>
    </sheetView>
  </sheetViews>
  <sheetFormatPr defaultRowHeight="12.5" x14ac:dyDescent="0.25"/>
  <cols>
    <col min="1" max="1" width="6" customWidth="1"/>
    <col min="2" max="2" width="21" customWidth="1"/>
    <col min="3" max="3" width="26.90625" customWidth="1"/>
    <col min="4" max="4" width="30.54296875" customWidth="1"/>
    <col min="5" max="5" width="14" bestFit="1" customWidth="1"/>
    <col min="6" max="6" width="18.54296875" bestFit="1" customWidth="1"/>
    <col min="7" max="7" width="21.6328125" bestFit="1" customWidth="1"/>
    <col min="8" max="8" width="15.54296875" customWidth="1"/>
    <col min="9" max="9" width="12.81640625" bestFit="1" customWidth="1"/>
    <col min="10" max="10" width="12.54296875" bestFit="1" customWidth="1"/>
    <col min="12" max="12" width="12.81640625" bestFit="1" customWidth="1"/>
  </cols>
  <sheetData>
    <row r="1" spans="1:12" ht="13" x14ac:dyDescent="0.3">
      <c r="B1" s="94" t="s">
        <v>289</v>
      </c>
      <c r="C1" s="95"/>
    </row>
    <row r="2" spans="1:12" ht="13.5" thickBot="1" x14ac:dyDescent="0.35">
      <c r="B2" s="96" t="s">
        <v>290</v>
      </c>
      <c r="C2" s="97"/>
    </row>
    <row r="3" spans="1:12" ht="9.65" customHeight="1" x14ac:dyDescent="0.25"/>
    <row r="4" spans="1:12" ht="14.5" thickBot="1" x14ac:dyDescent="0.3">
      <c r="B4" s="1" t="s">
        <v>0</v>
      </c>
      <c r="C4" s="206" t="s">
        <v>1</v>
      </c>
      <c r="D4" s="207" t="e">
        <v>#REF!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2" ht="43.25" customHeight="1" thickBot="1" x14ac:dyDescent="0.3">
      <c r="B5" s="208" t="s">
        <v>8</v>
      </c>
      <c r="C5" s="208" t="s">
        <v>9</v>
      </c>
      <c r="D5" s="210"/>
      <c r="E5" s="212" t="s">
        <v>10</v>
      </c>
      <c r="F5" s="212" t="s">
        <v>11</v>
      </c>
      <c r="G5" s="204" t="s">
        <v>12</v>
      </c>
      <c r="H5" s="180" t="s">
        <v>286</v>
      </c>
      <c r="I5" s="182" t="s">
        <v>293</v>
      </c>
      <c r="J5" s="183"/>
      <c r="K5" t="s">
        <v>300</v>
      </c>
      <c r="L5" t="s">
        <v>305</v>
      </c>
    </row>
    <row r="6" spans="1:12" ht="26.5" thickBot="1" x14ac:dyDescent="0.35">
      <c r="A6" s="4"/>
      <c r="B6" s="209"/>
      <c r="C6" s="209"/>
      <c r="D6" s="211"/>
      <c r="E6" s="213"/>
      <c r="F6" s="213"/>
      <c r="G6" s="205"/>
      <c r="H6" s="181"/>
      <c r="I6" s="5" t="s">
        <v>13</v>
      </c>
      <c r="J6" s="6" t="s">
        <v>14</v>
      </c>
    </row>
    <row r="7" spans="1:12" ht="13" x14ac:dyDescent="0.3">
      <c r="A7" s="4" t="s">
        <v>184</v>
      </c>
      <c r="B7" s="184"/>
      <c r="C7" s="185" t="s">
        <v>15</v>
      </c>
      <c r="D7" s="186"/>
      <c r="E7" s="11" t="s">
        <v>17</v>
      </c>
      <c r="F7" s="12" t="s">
        <v>18</v>
      </c>
      <c r="G7" s="13" t="s">
        <v>185</v>
      </c>
      <c r="H7" s="14">
        <v>3.03</v>
      </c>
      <c r="I7" s="15">
        <v>4.2390456317797165</v>
      </c>
      <c r="J7" s="16">
        <v>6.2932317353296821</v>
      </c>
      <c r="K7" s="106">
        <v>0</v>
      </c>
      <c r="L7" s="102">
        <f>(J7-I7)*K7+I7</f>
        <v>4.2390456317797165</v>
      </c>
    </row>
    <row r="8" spans="1:12" ht="13" x14ac:dyDescent="0.3">
      <c r="A8" s="4" t="s">
        <v>186</v>
      </c>
      <c r="B8" s="184"/>
      <c r="C8" s="185"/>
      <c r="D8" s="186"/>
      <c r="E8" s="17" t="s">
        <v>19</v>
      </c>
      <c r="F8" s="12" t="s">
        <v>20</v>
      </c>
      <c r="G8" s="18" t="s">
        <v>185</v>
      </c>
      <c r="H8" s="19">
        <v>4.25</v>
      </c>
      <c r="I8" s="20">
        <v>5.9851523428761624</v>
      </c>
      <c r="J8" s="21">
        <v>9.0529835352706467</v>
      </c>
      <c r="K8" s="106">
        <v>0</v>
      </c>
      <c r="L8" s="102">
        <f t="shared" ref="L8:L71" si="0">(J8-I8)*K8+I8</f>
        <v>5.9851523428761624</v>
      </c>
    </row>
    <row r="9" spans="1:12" ht="13.5" thickBot="1" x14ac:dyDescent="0.35">
      <c r="A9" s="4" t="s">
        <v>187</v>
      </c>
      <c r="B9" s="184"/>
      <c r="C9" s="187"/>
      <c r="D9" s="188"/>
      <c r="E9" s="17" t="s">
        <v>21</v>
      </c>
      <c r="F9" s="22" t="s">
        <v>22</v>
      </c>
      <c r="G9" s="13" t="s">
        <v>185</v>
      </c>
      <c r="H9" s="14">
        <v>7.43</v>
      </c>
      <c r="I9" s="15">
        <v>10.694356183661137</v>
      </c>
      <c r="J9" s="16">
        <v>14.828575088741227</v>
      </c>
      <c r="K9" s="106">
        <v>0</v>
      </c>
      <c r="L9" s="102">
        <f t="shared" si="0"/>
        <v>10.694356183661137</v>
      </c>
    </row>
    <row r="10" spans="1:12" ht="13" x14ac:dyDescent="0.3">
      <c r="A10" s="4" t="s">
        <v>188</v>
      </c>
      <c r="B10" s="184"/>
      <c r="C10" s="189" t="s">
        <v>23</v>
      </c>
      <c r="D10" s="190"/>
      <c r="E10" s="23" t="s">
        <v>21</v>
      </c>
      <c r="F10" s="24" t="s">
        <v>24</v>
      </c>
      <c r="G10" s="7" t="s">
        <v>189</v>
      </c>
      <c r="H10" s="8" t="s">
        <v>41</v>
      </c>
      <c r="I10" s="82" t="s">
        <v>41</v>
      </c>
      <c r="J10" s="83" t="s">
        <v>41</v>
      </c>
      <c r="K10" s="106">
        <v>0</v>
      </c>
      <c r="L10" s="102" t="s">
        <v>41</v>
      </c>
    </row>
    <row r="11" spans="1:12" ht="13.5" thickBot="1" x14ac:dyDescent="0.35">
      <c r="A11" s="4" t="s">
        <v>190</v>
      </c>
      <c r="B11" s="184"/>
      <c r="C11" s="191"/>
      <c r="D11" s="192"/>
      <c r="E11" s="17" t="s">
        <v>21</v>
      </c>
      <c r="F11" s="22" t="s">
        <v>25</v>
      </c>
      <c r="G11" s="13" t="s">
        <v>189</v>
      </c>
      <c r="H11" s="14" t="s">
        <v>41</v>
      </c>
      <c r="I11" s="84" t="s">
        <v>41</v>
      </c>
      <c r="J11" s="85" t="s">
        <v>41</v>
      </c>
      <c r="K11" s="106">
        <v>0</v>
      </c>
      <c r="L11" s="102" t="s">
        <v>41</v>
      </c>
    </row>
    <row r="12" spans="1:12" ht="13" x14ac:dyDescent="0.3">
      <c r="A12" s="4" t="s">
        <v>191</v>
      </c>
      <c r="B12" s="184"/>
      <c r="C12" s="189" t="s">
        <v>26</v>
      </c>
      <c r="D12" s="190"/>
      <c r="E12" s="23" t="s">
        <v>17</v>
      </c>
      <c r="F12" s="25" t="s">
        <v>27</v>
      </c>
      <c r="G12" s="7" t="s">
        <v>185</v>
      </c>
      <c r="H12" s="8">
        <v>3.67</v>
      </c>
      <c r="I12" s="9">
        <v>5.6050760875525372</v>
      </c>
      <c r="J12" s="10">
        <v>8.7904620019804369</v>
      </c>
      <c r="K12" s="106">
        <v>0</v>
      </c>
      <c r="L12" s="102">
        <f t="shared" si="0"/>
        <v>5.6050760875525372</v>
      </c>
    </row>
    <row r="13" spans="1:12" ht="13" x14ac:dyDescent="0.3">
      <c r="A13" s="4" t="s">
        <v>192</v>
      </c>
      <c r="B13" s="184"/>
      <c r="C13" s="193"/>
      <c r="D13" s="194"/>
      <c r="E13" s="11" t="s">
        <v>19</v>
      </c>
      <c r="F13" s="12" t="s">
        <v>28</v>
      </c>
      <c r="G13" s="18" t="s">
        <v>185</v>
      </c>
      <c r="H13" s="19">
        <v>5.27</v>
      </c>
      <c r="I13" s="20">
        <v>8.0093054412299889</v>
      </c>
      <c r="J13" s="21">
        <v>12.770574359208757</v>
      </c>
      <c r="K13" s="106">
        <v>0</v>
      </c>
      <c r="L13" s="102">
        <f t="shared" si="0"/>
        <v>8.0093054412299889</v>
      </c>
    </row>
    <row r="14" spans="1:12" ht="13" x14ac:dyDescent="0.3">
      <c r="A14" s="4" t="s">
        <v>193</v>
      </c>
      <c r="B14" s="184"/>
      <c r="C14" s="193"/>
      <c r="D14" s="194"/>
      <c r="E14" s="11" t="s">
        <v>21</v>
      </c>
      <c r="F14" s="26" t="s">
        <v>29</v>
      </c>
      <c r="G14" s="13" t="s">
        <v>185</v>
      </c>
      <c r="H14" s="14">
        <v>9.48</v>
      </c>
      <c r="I14" s="15">
        <v>14.494499864693617</v>
      </c>
      <c r="J14" s="16">
        <v>21.10509282889284</v>
      </c>
      <c r="K14" s="106">
        <v>0</v>
      </c>
      <c r="L14" s="102">
        <f t="shared" si="0"/>
        <v>14.494499864693617</v>
      </c>
    </row>
    <row r="15" spans="1:12" ht="13" x14ac:dyDescent="0.3">
      <c r="A15" s="4" t="s">
        <v>194</v>
      </c>
      <c r="B15" s="184"/>
      <c r="C15" s="193"/>
      <c r="D15" s="194"/>
      <c r="E15" s="11" t="s">
        <v>30</v>
      </c>
      <c r="F15" s="12" t="s">
        <v>31</v>
      </c>
      <c r="G15" s="13" t="s">
        <v>185</v>
      </c>
      <c r="H15" s="14">
        <v>13.74</v>
      </c>
      <c r="I15" s="15">
        <v>19.144259922590699</v>
      </c>
      <c r="J15" s="16">
        <v>28.155203654205081</v>
      </c>
      <c r="K15" s="106">
        <v>0</v>
      </c>
      <c r="L15" s="102">
        <f t="shared" si="0"/>
        <v>19.144259922590699</v>
      </c>
    </row>
    <row r="16" spans="1:12" ht="13" x14ac:dyDescent="0.3">
      <c r="A16" s="4" t="s">
        <v>195</v>
      </c>
      <c r="B16" s="184"/>
      <c r="C16" s="193"/>
      <c r="D16" s="194"/>
      <c r="E16" s="11" t="s">
        <v>32</v>
      </c>
      <c r="F16" s="12" t="s">
        <v>33</v>
      </c>
      <c r="G16" s="13" t="s">
        <v>185</v>
      </c>
      <c r="H16" s="14">
        <v>18.52</v>
      </c>
      <c r="I16" s="15">
        <v>28.199938991918412</v>
      </c>
      <c r="J16" s="16">
        <v>41.407661284547224</v>
      </c>
      <c r="K16" s="106">
        <v>0</v>
      </c>
      <c r="L16" s="102">
        <f t="shared" si="0"/>
        <v>28.199938991918412</v>
      </c>
    </row>
    <row r="17" spans="1:12" ht="13.5" thickBot="1" x14ac:dyDescent="0.35">
      <c r="A17" s="4" t="s">
        <v>196</v>
      </c>
      <c r="B17" s="184"/>
      <c r="C17" s="193"/>
      <c r="D17" s="194"/>
      <c r="E17" s="11" t="s">
        <v>34</v>
      </c>
      <c r="F17" s="12" t="s">
        <v>35</v>
      </c>
      <c r="G17" s="13" t="s">
        <v>185</v>
      </c>
      <c r="H17" s="14">
        <v>22.77</v>
      </c>
      <c r="I17" s="15">
        <v>32.849699049815491</v>
      </c>
      <c r="J17" s="16">
        <v>48.457772109859462</v>
      </c>
      <c r="K17" s="106">
        <v>0</v>
      </c>
      <c r="L17" s="102">
        <f t="shared" si="0"/>
        <v>32.849699049815491</v>
      </c>
    </row>
    <row r="18" spans="1:12" ht="14.5" thickBot="1" x14ac:dyDescent="0.35">
      <c r="A18" s="4" t="s">
        <v>197</v>
      </c>
      <c r="B18" s="184"/>
      <c r="C18" s="195" t="s">
        <v>37</v>
      </c>
      <c r="D18" s="196"/>
      <c r="E18" s="23" t="s">
        <v>21</v>
      </c>
      <c r="F18" s="27" t="s">
        <v>38</v>
      </c>
      <c r="G18" s="7" t="s">
        <v>185</v>
      </c>
      <c r="H18" s="8">
        <v>3.08</v>
      </c>
      <c r="I18" s="9">
        <v>2.6468555351044736</v>
      </c>
      <c r="J18" s="10">
        <v>9.6960146424796356</v>
      </c>
      <c r="K18" s="106">
        <v>0.25</v>
      </c>
      <c r="L18" s="102">
        <f t="shared" si="0"/>
        <v>4.4091453119482642</v>
      </c>
    </row>
    <row r="19" spans="1:12" ht="28" x14ac:dyDescent="0.3">
      <c r="A19" s="4" t="s">
        <v>198</v>
      </c>
      <c r="B19" s="184"/>
      <c r="C19" s="197" t="s">
        <v>39</v>
      </c>
      <c r="D19" s="28" t="s">
        <v>40</v>
      </c>
      <c r="E19" s="29" t="s">
        <v>41</v>
      </c>
      <c r="F19" s="30" t="s">
        <v>42</v>
      </c>
      <c r="G19" s="7" t="s">
        <v>185</v>
      </c>
      <c r="H19" s="8">
        <v>6.15</v>
      </c>
      <c r="I19" s="9">
        <v>1.5722690647999986</v>
      </c>
      <c r="J19" s="10">
        <v>2.4003285494096107</v>
      </c>
      <c r="K19" s="106">
        <v>0.25</v>
      </c>
      <c r="L19" s="102">
        <f t="shared" si="0"/>
        <v>1.7792839359524018</v>
      </c>
    </row>
    <row r="20" spans="1:12" ht="13" x14ac:dyDescent="0.3">
      <c r="A20" s="4" t="s">
        <v>199</v>
      </c>
      <c r="B20" s="184"/>
      <c r="C20" s="198"/>
      <c r="D20" s="200" t="s">
        <v>43</v>
      </c>
      <c r="E20" s="31" t="s">
        <v>44</v>
      </c>
      <c r="F20" s="26" t="s">
        <v>45</v>
      </c>
      <c r="G20" s="18" t="s">
        <v>185</v>
      </c>
      <c r="H20" s="19">
        <v>6.15</v>
      </c>
      <c r="I20" s="20">
        <v>6.1123518140730875</v>
      </c>
      <c r="J20" s="21">
        <v>9.8290057260636097</v>
      </c>
      <c r="K20" s="106">
        <v>0.25</v>
      </c>
      <c r="L20" s="102">
        <f t="shared" si="0"/>
        <v>7.0415152920707182</v>
      </c>
    </row>
    <row r="21" spans="1:12" ht="13" x14ac:dyDescent="0.3">
      <c r="A21" s="4" t="s">
        <v>200</v>
      </c>
      <c r="B21" s="184"/>
      <c r="C21" s="198"/>
      <c r="D21" s="201"/>
      <c r="E21" s="32" t="s">
        <v>46</v>
      </c>
      <c r="F21" s="33" t="s">
        <v>47</v>
      </c>
      <c r="G21" s="18" t="s">
        <v>185</v>
      </c>
      <c r="H21" s="19">
        <v>9.35</v>
      </c>
      <c r="I21" s="20">
        <v>9.4876382743231851</v>
      </c>
      <c r="J21" s="21">
        <v>15.410528391284922</v>
      </c>
      <c r="K21" s="106">
        <v>0.25</v>
      </c>
      <c r="L21" s="102">
        <f t="shared" si="0"/>
        <v>10.96836080356362</v>
      </c>
    </row>
    <row r="22" spans="1:12" ht="13" x14ac:dyDescent="0.3">
      <c r="A22" s="4" t="s">
        <v>201</v>
      </c>
      <c r="B22" s="184"/>
      <c r="C22" s="198"/>
      <c r="D22" s="201"/>
      <c r="E22" s="34" t="s">
        <v>21</v>
      </c>
      <c r="F22" s="26" t="s">
        <v>48</v>
      </c>
      <c r="G22" s="18" t="s">
        <v>185</v>
      </c>
      <c r="H22" s="19">
        <v>11.52</v>
      </c>
      <c r="I22" s="20">
        <v>13.045831441342056</v>
      </c>
      <c r="J22" s="21">
        <v>19.102584191953934</v>
      </c>
      <c r="K22" s="106">
        <v>0.25</v>
      </c>
      <c r="L22" s="102">
        <f t="shared" si="0"/>
        <v>14.560019628995025</v>
      </c>
    </row>
    <row r="23" spans="1:12" ht="13" x14ac:dyDescent="0.3">
      <c r="A23" s="4" t="s">
        <v>202</v>
      </c>
      <c r="B23" s="184"/>
      <c r="C23" s="198"/>
      <c r="D23" s="201"/>
      <c r="E23" s="35" t="s">
        <v>49</v>
      </c>
      <c r="F23" s="26" t="s">
        <v>50</v>
      </c>
      <c r="G23" s="18" t="s">
        <v>185</v>
      </c>
      <c r="H23" s="19">
        <v>16.399999999999999</v>
      </c>
      <c r="I23" s="20">
        <v>17.114371492002</v>
      </c>
      <c r="J23" s="21">
        <v>25.271431164102147</v>
      </c>
      <c r="K23" s="106">
        <v>0.25</v>
      </c>
      <c r="L23" s="102">
        <f t="shared" si="0"/>
        <v>19.153636410027037</v>
      </c>
    </row>
    <row r="24" spans="1:12" ht="13" x14ac:dyDescent="0.3">
      <c r="A24" s="4" t="s">
        <v>203</v>
      </c>
      <c r="B24" s="184"/>
      <c r="C24" s="198"/>
      <c r="D24" s="201"/>
      <c r="E24" s="34" t="s">
        <v>32</v>
      </c>
      <c r="F24" s="26" t="s">
        <v>51</v>
      </c>
      <c r="G24" s="18" t="s">
        <v>185</v>
      </c>
      <c r="H24" s="19">
        <v>22.3</v>
      </c>
      <c r="I24" s="20">
        <v>25.073210796795003</v>
      </c>
      <c r="J24" s="21">
        <v>36.90245170978276</v>
      </c>
      <c r="K24" s="106">
        <v>0.25</v>
      </c>
      <c r="L24" s="102">
        <f t="shared" si="0"/>
        <v>28.030521025041942</v>
      </c>
    </row>
    <row r="25" spans="1:12" ht="13" x14ac:dyDescent="0.3">
      <c r="A25" s="4" t="s">
        <v>204</v>
      </c>
      <c r="B25" s="184"/>
      <c r="C25" s="198"/>
      <c r="D25" s="202"/>
      <c r="E25" s="35" t="s">
        <v>52</v>
      </c>
      <c r="F25" s="26" t="s">
        <v>53</v>
      </c>
      <c r="G25" s="18" t="s">
        <v>185</v>
      </c>
      <c r="H25" s="19">
        <v>27.18</v>
      </c>
      <c r="I25" s="20">
        <v>29.141750847454944</v>
      </c>
      <c r="J25" s="21">
        <v>43.071298681930969</v>
      </c>
      <c r="K25" s="106">
        <v>0.25</v>
      </c>
      <c r="L25" s="102">
        <f t="shared" si="0"/>
        <v>32.624137806073946</v>
      </c>
    </row>
    <row r="26" spans="1:12" ht="13" x14ac:dyDescent="0.3">
      <c r="A26" s="4" t="s">
        <v>205</v>
      </c>
      <c r="B26" s="184"/>
      <c r="C26" s="198"/>
      <c r="D26" s="201" t="s">
        <v>54</v>
      </c>
      <c r="E26" s="35" t="s">
        <v>55</v>
      </c>
      <c r="F26" s="26" t="s">
        <v>56</v>
      </c>
      <c r="G26" s="18" t="s">
        <v>185</v>
      </c>
      <c r="H26" s="19">
        <v>2.5099999999999998</v>
      </c>
      <c r="I26" s="20">
        <v>1.8762832729848873</v>
      </c>
      <c r="J26" s="21">
        <v>3.3926174912372278</v>
      </c>
      <c r="K26" s="106">
        <v>0.5</v>
      </c>
      <c r="L26" s="102">
        <f t="shared" si="0"/>
        <v>2.6344503821110576</v>
      </c>
    </row>
    <row r="27" spans="1:12" ht="13" x14ac:dyDescent="0.3">
      <c r="A27" s="4" t="s">
        <v>206</v>
      </c>
      <c r="B27" s="184"/>
      <c r="C27" s="198"/>
      <c r="D27" s="201"/>
      <c r="E27" s="35" t="s">
        <v>57</v>
      </c>
      <c r="F27" s="26" t="s">
        <v>58</v>
      </c>
      <c r="G27" s="18" t="s">
        <v>185</v>
      </c>
      <c r="H27" s="19">
        <v>2.77</v>
      </c>
      <c r="I27" s="20">
        <v>2.2779486323386795</v>
      </c>
      <c r="J27" s="21">
        <v>4.4275312682095285</v>
      </c>
      <c r="K27" s="106">
        <v>0.2</v>
      </c>
      <c r="L27" s="102">
        <f t="shared" si="0"/>
        <v>2.7078651595128491</v>
      </c>
    </row>
    <row r="28" spans="1:12" ht="13" x14ac:dyDescent="0.3">
      <c r="A28" s="4" t="s">
        <v>207</v>
      </c>
      <c r="B28" s="184"/>
      <c r="C28" s="198"/>
      <c r="D28" s="201"/>
      <c r="E28" s="35" t="s">
        <v>59</v>
      </c>
      <c r="F28" s="26" t="s">
        <v>60</v>
      </c>
      <c r="G28" s="18" t="s">
        <v>185</v>
      </c>
      <c r="H28" s="19">
        <v>4.6100000000000003</v>
      </c>
      <c r="I28" s="20">
        <v>3.0812793510462644</v>
      </c>
      <c r="J28" s="21">
        <v>6.5620409332149006</v>
      </c>
      <c r="K28" s="106">
        <v>0.5</v>
      </c>
      <c r="L28" s="102">
        <f t="shared" si="0"/>
        <v>4.8216601421305825</v>
      </c>
    </row>
    <row r="29" spans="1:12" ht="13" x14ac:dyDescent="0.3">
      <c r="A29" s="4" t="s">
        <v>208</v>
      </c>
      <c r="B29" s="184"/>
      <c r="C29" s="198"/>
      <c r="D29" s="201"/>
      <c r="E29" s="35" t="s">
        <v>61</v>
      </c>
      <c r="F29" s="33" t="s">
        <v>62</v>
      </c>
      <c r="G29" s="18" t="s">
        <v>185</v>
      </c>
      <c r="H29" s="19">
        <v>6.06</v>
      </c>
      <c r="I29" s="20">
        <v>5.0896061478152266</v>
      </c>
      <c r="J29" s="21">
        <v>11.542563484894099</v>
      </c>
      <c r="K29" s="106">
        <v>0.2</v>
      </c>
      <c r="L29" s="102">
        <f t="shared" si="0"/>
        <v>6.3801976152310012</v>
      </c>
    </row>
    <row r="30" spans="1:12" ht="13" x14ac:dyDescent="0.3">
      <c r="A30" s="4" t="s">
        <v>209</v>
      </c>
      <c r="B30" s="184"/>
      <c r="C30" s="198"/>
      <c r="D30" s="201"/>
      <c r="E30" s="36" t="s">
        <v>21</v>
      </c>
      <c r="F30" s="26" t="s">
        <v>63</v>
      </c>
      <c r="G30" s="18" t="s">
        <v>185</v>
      </c>
      <c r="H30" s="19">
        <v>11.12</v>
      </c>
      <c r="I30" s="20">
        <v>13.122913334891075</v>
      </c>
      <c r="J30" s="21">
        <v>19.309855011411408</v>
      </c>
      <c r="K30" s="106">
        <v>0.2</v>
      </c>
      <c r="L30" s="102">
        <f t="shared" si="0"/>
        <v>14.360301670195142</v>
      </c>
    </row>
    <row r="31" spans="1:12" ht="13" x14ac:dyDescent="0.3">
      <c r="A31" s="4" t="s">
        <v>210</v>
      </c>
      <c r="B31" s="184"/>
      <c r="C31" s="198"/>
      <c r="D31" s="201"/>
      <c r="E31" s="35" t="s">
        <v>49</v>
      </c>
      <c r="F31" s="26" t="s">
        <v>64</v>
      </c>
      <c r="G31" s="18" t="s">
        <v>185</v>
      </c>
      <c r="H31" s="19">
        <v>15.85</v>
      </c>
      <c r="I31" s="20">
        <v>17.197384731315275</v>
      </c>
      <c r="J31" s="21">
        <v>25.487695274495184</v>
      </c>
      <c r="K31" s="106">
        <v>0.2</v>
      </c>
      <c r="L31" s="102">
        <f t="shared" si="0"/>
        <v>18.855446839951256</v>
      </c>
    </row>
    <row r="32" spans="1:12" ht="13" x14ac:dyDescent="0.3">
      <c r="A32" s="4" t="s">
        <v>211</v>
      </c>
      <c r="B32" s="184"/>
      <c r="C32" s="198"/>
      <c r="D32" s="201"/>
      <c r="E32" s="36" t="s">
        <v>32</v>
      </c>
      <c r="F32" s="26" t="s">
        <v>65</v>
      </c>
      <c r="G32" s="18" t="s">
        <v>185</v>
      </c>
      <c r="H32" s="19">
        <v>21.45</v>
      </c>
      <c r="I32" s="20">
        <v>25.17287411550485</v>
      </c>
      <c r="J32" s="21">
        <v>37.141033282288475</v>
      </c>
      <c r="K32" s="106">
        <v>0.2</v>
      </c>
      <c r="L32" s="102">
        <f t="shared" si="0"/>
        <v>27.566505948861575</v>
      </c>
    </row>
    <row r="33" spans="1:12" ht="13.5" thickBot="1" x14ac:dyDescent="0.35">
      <c r="A33" s="4" t="s">
        <v>212</v>
      </c>
      <c r="B33" s="184"/>
      <c r="C33" s="199"/>
      <c r="D33" s="203"/>
      <c r="E33" s="35" t="s">
        <v>52</v>
      </c>
      <c r="F33" s="26" t="s">
        <v>66</v>
      </c>
      <c r="G33" s="37" t="s">
        <v>185</v>
      </c>
      <c r="H33" s="38">
        <v>26.17</v>
      </c>
      <c r="I33" s="39">
        <v>29.247345511929048</v>
      </c>
      <c r="J33" s="40">
        <v>43.318873545372256</v>
      </c>
      <c r="K33" s="106">
        <v>0.2</v>
      </c>
      <c r="L33" s="102">
        <f t="shared" si="0"/>
        <v>32.061651118617689</v>
      </c>
    </row>
    <row r="34" spans="1:12" ht="13" x14ac:dyDescent="0.3">
      <c r="A34" s="4" t="s">
        <v>213</v>
      </c>
      <c r="B34" s="161" t="s">
        <v>67</v>
      </c>
      <c r="C34" s="165" t="s">
        <v>68</v>
      </c>
      <c r="D34" s="166"/>
      <c r="E34" s="41" t="s">
        <v>69</v>
      </c>
      <c r="F34" s="24" t="s">
        <v>70</v>
      </c>
      <c r="G34" s="7" t="s">
        <v>185</v>
      </c>
      <c r="H34" s="8">
        <v>2.65</v>
      </c>
      <c r="I34" s="9">
        <v>1.3982132761338921</v>
      </c>
      <c r="J34" s="10">
        <v>3.9371546407941933</v>
      </c>
      <c r="K34" s="106">
        <v>0.55000000000000004</v>
      </c>
      <c r="L34" s="102">
        <f t="shared" si="0"/>
        <v>2.7946310266970578</v>
      </c>
    </row>
    <row r="35" spans="1:12" ht="13" x14ac:dyDescent="0.3">
      <c r="A35" s="4" t="s">
        <v>214</v>
      </c>
      <c r="B35" s="162"/>
      <c r="C35" s="167"/>
      <c r="D35" s="168"/>
      <c r="E35" s="42" t="s">
        <v>71</v>
      </c>
      <c r="F35" s="12" t="s">
        <v>72</v>
      </c>
      <c r="G35" s="13" t="s">
        <v>185</v>
      </c>
      <c r="H35" s="14">
        <v>4.09</v>
      </c>
      <c r="I35" s="15">
        <v>2.7478873510843522</v>
      </c>
      <c r="J35" s="21">
        <v>5.8814623605995742</v>
      </c>
      <c r="K35" s="106">
        <v>0.5</v>
      </c>
      <c r="L35" s="102">
        <f t="shared" si="0"/>
        <v>4.3146748558419628</v>
      </c>
    </row>
    <row r="36" spans="1:12" ht="13" x14ac:dyDescent="0.3">
      <c r="A36" s="4" t="s">
        <v>215</v>
      </c>
      <c r="B36" s="162"/>
      <c r="C36" s="167"/>
      <c r="D36" s="168"/>
      <c r="E36" s="42" t="s">
        <v>73</v>
      </c>
      <c r="F36" s="12" t="s">
        <v>74</v>
      </c>
      <c r="G36" s="13" t="s">
        <v>185</v>
      </c>
      <c r="H36" s="14">
        <v>7.95</v>
      </c>
      <c r="I36" s="15">
        <v>4.5474527843516306</v>
      </c>
      <c r="J36" s="21">
        <v>11.714385520015718</v>
      </c>
      <c r="K36" s="106">
        <v>0.55000000000000004</v>
      </c>
      <c r="L36" s="102">
        <f t="shared" si="0"/>
        <v>8.489265788966879</v>
      </c>
    </row>
    <row r="37" spans="1:12" ht="13.5" thickBot="1" x14ac:dyDescent="0.35">
      <c r="A37" s="4" t="s">
        <v>216</v>
      </c>
      <c r="B37" s="162"/>
      <c r="C37" s="169"/>
      <c r="D37" s="170"/>
      <c r="E37" s="42" t="s">
        <v>21</v>
      </c>
      <c r="F37" s="22" t="s">
        <v>75</v>
      </c>
      <c r="G37" s="13" t="s">
        <v>185</v>
      </c>
      <c r="H37" s="14">
        <v>14.53</v>
      </c>
      <c r="I37" s="15">
        <v>12.872823645461322</v>
      </c>
      <c r="J37" s="16">
        <v>19.887620139943873</v>
      </c>
      <c r="K37" s="106">
        <v>0.45</v>
      </c>
      <c r="L37" s="102">
        <f t="shared" si="0"/>
        <v>16.029482067978471</v>
      </c>
    </row>
    <row r="38" spans="1:12" ht="13.5" thickBot="1" x14ac:dyDescent="0.35">
      <c r="A38" s="4" t="s">
        <v>217</v>
      </c>
      <c r="B38" s="162"/>
      <c r="C38" s="171" t="s">
        <v>76</v>
      </c>
      <c r="D38" s="172" t="e">
        <v>#REF!</v>
      </c>
      <c r="E38" s="41" t="s">
        <v>21</v>
      </c>
      <c r="F38" s="43" t="s">
        <v>77</v>
      </c>
      <c r="G38" s="7" t="s">
        <v>185</v>
      </c>
      <c r="H38" s="8">
        <v>13.57</v>
      </c>
      <c r="I38" s="9">
        <v>13.799840580484545</v>
      </c>
      <c r="J38" s="10">
        <v>22.964080666399855</v>
      </c>
      <c r="K38" s="106">
        <v>0.25</v>
      </c>
      <c r="L38" s="102">
        <f t="shared" si="0"/>
        <v>16.090900601963373</v>
      </c>
    </row>
    <row r="39" spans="1:12" ht="14" x14ac:dyDescent="0.3">
      <c r="A39" s="4" t="s">
        <v>218</v>
      </c>
      <c r="B39" s="162"/>
      <c r="C39" s="173" t="s">
        <v>78</v>
      </c>
      <c r="D39" s="44" t="s">
        <v>79</v>
      </c>
      <c r="E39" s="41" t="s">
        <v>21</v>
      </c>
      <c r="F39" s="24" t="s">
        <v>80</v>
      </c>
      <c r="G39" s="7" t="s">
        <v>185</v>
      </c>
      <c r="H39" s="8">
        <v>21.12</v>
      </c>
      <c r="I39" s="9">
        <v>18.978721023992609</v>
      </c>
      <c r="J39" s="10">
        <v>29.167567722672484</v>
      </c>
      <c r="K39" s="106">
        <v>0.25</v>
      </c>
      <c r="L39" s="102">
        <f t="shared" si="0"/>
        <v>21.525932698662579</v>
      </c>
    </row>
    <row r="40" spans="1:12" ht="13" x14ac:dyDescent="0.3">
      <c r="A40" s="4" t="s">
        <v>219</v>
      </c>
      <c r="B40" s="162"/>
      <c r="C40" s="174"/>
      <c r="D40" s="175" t="s">
        <v>81</v>
      </c>
      <c r="E40" s="45" t="s">
        <v>21</v>
      </c>
      <c r="F40" s="12" t="s">
        <v>82</v>
      </c>
      <c r="G40" s="13" t="s">
        <v>185</v>
      </c>
      <c r="H40" s="14">
        <v>21.12</v>
      </c>
      <c r="I40" s="15">
        <v>18.978721023992609</v>
      </c>
      <c r="J40" s="16">
        <v>29.167567722672484</v>
      </c>
      <c r="K40" s="106">
        <v>0.25</v>
      </c>
      <c r="L40" s="102">
        <f t="shared" si="0"/>
        <v>21.525932698662579</v>
      </c>
    </row>
    <row r="41" spans="1:12" ht="13" x14ac:dyDescent="0.3">
      <c r="A41" s="4" t="s">
        <v>220</v>
      </c>
      <c r="B41" s="162"/>
      <c r="C41" s="174"/>
      <c r="D41" s="176"/>
      <c r="E41" s="45" t="s">
        <v>83</v>
      </c>
      <c r="F41" s="12" t="s">
        <v>84</v>
      </c>
      <c r="G41" s="13" t="s">
        <v>185</v>
      </c>
      <c r="H41" s="14">
        <v>12.4</v>
      </c>
      <c r="I41" s="15">
        <v>5.105096922664818</v>
      </c>
      <c r="J41" s="16">
        <v>14.824061639114019</v>
      </c>
      <c r="K41" s="106">
        <v>0.8</v>
      </c>
      <c r="L41" s="102">
        <f t="shared" si="0"/>
        <v>12.880268695824178</v>
      </c>
    </row>
    <row r="42" spans="1:12" ht="14.5" thickBot="1" x14ac:dyDescent="0.35">
      <c r="A42" s="4" t="s">
        <v>221</v>
      </c>
      <c r="B42" s="162"/>
      <c r="C42" s="174"/>
      <c r="D42" s="46" t="s">
        <v>85</v>
      </c>
      <c r="E42" s="47" t="s">
        <v>21</v>
      </c>
      <c r="F42" s="48" t="s">
        <v>86</v>
      </c>
      <c r="G42" s="49" t="s">
        <v>185</v>
      </c>
      <c r="H42" s="50">
        <v>21.12</v>
      </c>
      <c r="I42" s="51">
        <v>18.978721023992609</v>
      </c>
      <c r="J42" s="52">
        <v>29.167567722672484</v>
      </c>
      <c r="K42" s="106">
        <v>0.25</v>
      </c>
      <c r="L42" s="102">
        <f t="shared" si="0"/>
        <v>21.525932698662579</v>
      </c>
    </row>
    <row r="43" spans="1:12" ht="14" x14ac:dyDescent="0.3">
      <c r="A43" s="4" t="s">
        <v>222</v>
      </c>
      <c r="B43" s="163"/>
      <c r="C43" s="177" t="s">
        <v>87</v>
      </c>
      <c r="D43" s="53" t="s">
        <v>88</v>
      </c>
      <c r="E43" s="87" t="s">
        <v>21</v>
      </c>
      <c r="F43" s="91" t="s">
        <v>89</v>
      </c>
      <c r="G43" s="7" t="s">
        <v>185</v>
      </c>
      <c r="H43" s="8">
        <v>4594</v>
      </c>
      <c r="I43" s="9">
        <v>4216.716359300658</v>
      </c>
      <c r="J43" s="10">
        <v>6774.7363469930551</v>
      </c>
      <c r="K43" s="106">
        <v>0.25</v>
      </c>
      <c r="L43" s="102">
        <f t="shared" si="0"/>
        <v>4856.2213562237575</v>
      </c>
    </row>
    <row r="44" spans="1:12" ht="14" x14ac:dyDescent="0.3">
      <c r="A44" s="4" t="s">
        <v>223</v>
      </c>
      <c r="B44" s="163"/>
      <c r="C44" s="178"/>
      <c r="D44" s="55" t="s">
        <v>90</v>
      </c>
      <c r="E44" s="88" t="s">
        <v>21</v>
      </c>
      <c r="F44" s="92" t="s">
        <v>91</v>
      </c>
      <c r="G44" s="18" t="s">
        <v>185</v>
      </c>
      <c r="H44" s="19">
        <v>4594</v>
      </c>
      <c r="I44" s="20">
        <v>4216.716359300658</v>
      </c>
      <c r="J44" s="21">
        <v>6774.7363469930551</v>
      </c>
      <c r="K44" s="106">
        <v>0.25</v>
      </c>
      <c r="L44" s="102">
        <f t="shared" si="0"/>
        <v>4856.2213562237575</v>
      </c>
    </row>
    <row r="45" spans="1:12" ht="14.5" thickBot="1" x14ac:dyDescent="0.35">
      <c r="A45" s="4" t="s">
        <v>224</v>
      </c>
      <c r="B45" s="164"/>
      <c r="C45" s="179"/>
      <c r="D45" s="57" t="s">
        <v>92</v>
      </c>
      <c r="E45" s="89" t="s">
        <v>21</v>
      </c>
      <c r="F45" s="90" t="s">
        <v>93</v>
      </c>
      <c r="G45" s="37" t="s">
        <v>185</v>
      </c>
      <c r="H45" s="38">
        <v>11025.6</v>
      </c>
      <c r="I45" s="39">
        <v>10120.119262321579</v>
      </c>
      <c r="J45" s="40">
        <v>16259.367232783332</v>
      </c>
      <c r="K45" s="106">
        <v>0.25</v>
      </c>
      <c r="L45" s="102">
        <f t="shared" si="0"/>
        <v>11654.931254937017</v>
      </c>
    </row>
    <row r="46" spans="1:12" ht="14" x14ac:dyDescent="0.3">
      <c r="A46" s="4" t="s">
        <v>225</v>
      </c>
      <c r="B46" s="152" t="s">
        <v>94</v>
      </c>
      <c r="C46" s="157" t="s">
        <v>95</v>
      </c>
      <c r="D46" s="158"/>
      <c r="E46" s="42" t="s">
        <v>19</v>
      </c>
      <c r="F46" s="33" t="s">
        <v>96</v>
      </c>
      <c r="G46" s="13" t="s">
        <v>185</v>
      </c>
      <c r="H46" s="14">
        <v>9.9</v>
      </c>
      <c r="I46" s="15">
        <v>10.090816603074769</v>
      </c>
      <c r="J46" s="16">
        <v>14.394601410424409</v>
      </c>
      <c r="K46" s="106">
        <v>0.5</v>
      </c>
      <c r="L46" s="102">
        <f t="shared" si="0"/>
        <v>12.242709006749589</v>
      </c>
    </row>
    <row r="47" spans="1:12" ht="13.25" customHeight="1" x14ac:dyDescent="0.3">
      <c r="A47" s="4" t="s">
        <v>226</v>
      </c>
      <c r="B47" s="153"/>
      <c r="C47" s="159" t="s">
        <v>95</v>
      </c>
      <c r="D47" s="160" t="e">
        <v>#REF!</v>
      </c>
      <c r="E47" s="59" t="s">
        <v>21</v>
      </c>
      <c r="F47" s="33" t="s">
        <v>97</v>
      </c>
      <c r="G47" s="18" t="s">
        <v>185</v>
      </c>
      <c r="H47" s="19">
        <v>19.46</v>
      </c>
      <c r="I47" s="20">
        <v>19.818385342901674</v>
      </c>
      <c r="J47" s="21">
        <v>28.425954957600954</v>
      </c>
      <c r="K47" s="106">
        <v>0.5</v>
      </c>
      <c r="L47" s="102">
        <f t="shared" si="0"/>
        <v>24.122170150251314</v>
      </c>
    </row>
    <row r="48" spans="1:12" ht="13.25" customHeight="1" x14ac:dyDescent="0.3">
      <c r="A48" s="4" t="s">
        <v>227</v>
      </c>
      <c r="B48" s="153"/>
      <c r="C48" s="150" t="s">
        <v>98</v>
      </c>
      <c r="D48" s="151" t="e">
        <v>#REF!</v>
      </c>
      <c r="E48" s="59" t="s">
        <v>19</v>
      </c>
      <c r="F48" s="33" t="s">
        <v>99</v>
      </c>
      <c r="G48" s="18" t="s">
        <v>185</v>
      </c>
      <c r="H48" s="19">
        <v>7.13</v>
      </c>
      <c r="I48" s="20">
        <v>7.3836687753851082</v>
      </c>
      <c r="J48" s="21">
        <v>10.263936266238648</v>
      </c>
      <c r="K48" s="106">
        <v>0.5</v>
      </c>
      <c r="L48" s="102">
        <f t="shared" si="0"/>
        <v>8.8238025208118778</v>
      </c>
    </row>
    <row r="49" spans="1:12" ht="13.25" customHeight="1" x14ac:dyDescent="0.3">
      <c r="A49" s="4" t="s">
        <v>228</v>
      </c>
      <c r="B49" s="153"/>
      <c r="C49" s="150" t="s">
        <v>98</v>
      </c>
      <c r="D49" s="151" t="e">
        <v>#REF!</v>
      </c>
      <c r="E49" s="45" t="s">
        <v>21</v>
      </c>
      <c r="F49" s="26" t="s">
        <v>100</v>
      </c>
      <c r="G49" s="18" t="s">
        <v>185</v>
      </c>
      <c r="H49" s="19">
        <v>13.92</v>
      </c>
      <c r="I49" s="20">
        <v>14.404089687522355</v>
      </c>
      <c r="J49" s="21">
        <v>20.164624669229433</v>
      </c>
      <c r="K49" s="106">
        <v>0.5</v>
      </c>
      <c r="L49" s="102">
        <f t="shared" si="0"/>
        <v>17.284357178375892</v>
      </c>
    </row>
    <row r="50" spans="1:12" ht="13.25" customHeight="1" x14ac:dyDescent="0.3">
      <c r="A50" s="4" t="s">
        <v>229</v>
      </c>
      <c r="B50" s="153"/>
      <c r="C50" s="150" t="s">
        <v>101</v>
      </c>
      <c r="D50" s="151" t="e">
        <v>#REF!</v>
      </c>
      <c r="E50" s="45" t="s">
        <v>21</v>
      </c>
      <c r="F50" s="12" t="s">
        <v>102</v>
      </c>
      <c r="G50" s="13" t="s">
        <v>185</v>
      </c>
      <c r="H50" s="14">
        <v>26.46</v>
      </c>
      <c r="I50" s="15">
        <v>22.263894486697193</v>
      </c>
      <c r="J50" s="21">
        <v>33.155749996024092</v>
      </c>
      <c r="K50" s="106">
        <v>0.75</v>
      </c>
      <c r="L50" s="102">
        <f t="shared" si="0"/>
        <v>30.432786118692366</v>
      </c>
    </row>
    <row r="51" spans="1:12" ht="13.25" customHeight="1" x14ac:dyDescent="0.3">
      <c r="A51" s="4" t="s">
        <v>230</v>
      </c>
      <c r="B51" s="153"/>
      <c r="C51" s="150" t="s">
        <v>103</v>
      </c>
      <c r="D51" s="151" t="e">
        <v>#REF!</v>
      </c>
      <c r="E51" s="45" t="s">
        <v>21</v>
      </c>
      <c r="F51" s="12" t="s">
        <v>104</v>
      </c>
      <c r="G51" s="13" t="s">
        <v>185</v>
      </c>
      <c r="H51" s="14">
        <v>24.45</v>
      </c>
      <c r="I51" s="15">
        <v>20.775407461745949</v>
      </c>
      <c r="J51" s="21">
        <v>31.56199508760908</v>
      </c>
      <c r="K51" s="106">
        <v>0.75</v>
      </c>
      <c r="L51" s="102">
        <f t="shared" si="0"/>
        <v>28.865348181143297</v>
      </c>
    </row>
    <row r="52" spans="1:12" ht="13.25" customHeight="1" x14ac:dyDescent="0.3">
      <c r="A52" s="4" t="s">
        <v>231</v>
      </c>
      <c r="B52" s="153"/>
      <c r="C52" s="150" t="s">
        <v>105</v>
      </c>
      <c r="D52" s="151" t="e">
        <v>#REF!</v>
      </c>
      <c r="E52" s="45" t="s">
        <v>21</v>
      </c>
      <c r="F52" s="12" t="s">
        <v>106</v>
      </c>
      <c r="G52" s="13" t="s">
        <v>185</v>
      </c>
      <c r="H52" s="14">
        <v>23.71</v>
      </c>
      <c r="I52" s="15">
        <v>20.111356539461461</v>
      </c>
      <c r="J52" s="21">
        <v>30.307176714537526</v>
      </c>
      <c r="K52" s="106">
        <v>0.75</v>
      </c>
      <c r="L52" s="102">
        <f t="shared" si="0"/>
        <v>27.75822167076851</v>
      </c>
    </row>
    <row r="53" spans="1:12" ht="13.25" customHeight="1" x14ac:dyDescent="0.3">
      <c r="A53" s="4" t="s">
        <v>232</v>
      </c>
      <c r="B53" s="153"/>
      <c r="C53" s="150" t="s">
        <v>107</v>
      </c>
      <c r="D53" s="151" t="e">
        <v>#REF!</v>
      </c>
      <c r="E53" s="45" t="s">
        <v>21</v>
      </c>
      <c r="F53" s="12" t="s">
        <v>108</v>
      </c>
      <c r="G53" s="13" t="s">
        <v>185</v>
      </c>
      <c r="H53" s="14">
        <v>22.48</v>
      </c>
      <c r="I53" s="15">
        <v>19.123977279053864</v>
      </c>
      <c r="J53" s="21">
        <v>28.746151435192044</v>
      </c>
      <c r="K53" s="106">
        <v>0.75</v>
      </c>
      <c r="L53" s="102">
        <f t="shared" si="0"/>
        <v>26.340607896157501</v>
      </c>
    </row>
    <row r="54" spans="1:12" ht="13.25" customHeight="1" x14ac:dyDescent="0.3">
      <c r="A54" s="4" t="s">
        <v>233</v>
      </c>
      <c r="B54" s="153"/>
      <c r="C54" s="150" t="s">
        <v>109</v>
      </c>
      <c r="D54" s="151" t="e">
        <v>#REF!</v>
      </c>
      <c r="E54" s="45" t="s">
        <v>21</v>
      </c>
      <c r="F54" s="12" t="s">
        <v>110</v>
      </c>
      <c r="G54" s="13" t="s">
        <v>185</v>
      </c>
      <c r="H54" s="14">
        <v>18.93</v>
      </c>
      <c r="I54" s="15">
        <v>18.887364373386244</v>
      </c>
      <c r="J54" s="21">
        <v>31.407339601852367</v>
      </c>
      <c r="K54" s="106">
        <v>0.25</v>
      </c>
      <c r="L54" s="102">
        <f t="shared" si="0"/>
        <v>22.017358180502775</v>
      </c>
    </row>
    <row r="55" spans="1:12" ht="13.25" customHeight="1" x14ac:dyDescent="0.3">
      <c r="A55" s="4" t="s">
        <v>234</v>
      </c>
      <c r="B55" s="153"/>
      <c r="C55" s="150" t="s">
        <v>111</v>
      </c>
      <c r="D55" s="151" t="e">
        <v>#REF!</v>
      </c>
      <c r="E55" s="45" t="s">
        <v>21</v>
      </c>
      <c r="F55" s="12" t="s">
        <v>112</v>
      </c>
      <c r="G55" s="13" t="s">
        <v>185</v>
      </c>
      <c r="H55" s="14">
        <v>18.93</v>
      </c>
      <c r="I55" s="15">
        <v>18.887364373386244</v>
      </c>
      <c r="J55" s="21">
        <v>31.407339601852367</v>
      </c>
      <c r="K55" s="106">
        <v>0.25</v>
      </c>
      <c r="L55" s="102">
        <f t="shared" si="0"/>
        <v>22.017358180502775</v>
      </c>
    </row>
    <row r="56" spans="1:12" ht="13.25" customHeight="1" thickBot="1" x14ac:dyDescent="0.35">
      <c r="A56" s="4" t="s">
        <v>235</v>
      </c>
      <c r="B56" s="154"/>
      <c r="C56" s="150" t="s">
        <v>113</v>
      </c>
      <c r="D56" s="151" t="e">
        <v>#REF!</v>
      </c>
      <c r="E56" s="45" t="s">
        <v>21</v>
      </c>
      <c r="F56" s="12" t="s">
        <v>114</v>
      </c>
      <c r="G56" s="13" t="s">
        <v>185</v>
      </c>
      <c r="H56" s="14">
        <v>12.3</v>
      </c>
      <c r="I56" s="15">
        <v>12.544412402035485</v>
      </c>
      <c r="J56" s="21">
        <v>21.474998464969921</v>
      </c>
      <c r="K56" s="106">
        <v>0.25</v>
      </c>
      <c r="L56" s="102">
        <f t="shared" si="0"/>
        <v>14.777058917769095</v>
      </c>
    </row>
    <row r="57" spans="1:12" ht="13.75" customHeight="1" x14ac:dyDescent="0.3">
      <c r="A57" s="4" t="s">
        <v>236</v>
      </c>
      <c r="B57" s="152" t="s">
        <v>94</v>
      </c>
      <c r="C57" s="150" t="s">
        <v>115</v>
      </c>
      <c r="D57" s="151" t="e">
        <v>#REF!</v>
      </c>
      <c r="E57" s="45" t="s">
        <v>21</v>
      </c>
      <c r="F57" s="12" t="s">
        <v>116</v>
      </c>
      <c r="G57" s="13" t="s">
        <v>185</v>
      </c>
      <c r="H57" s="14">
        <v>25.44</v>
      </c>
      <c r="I57" s="15">
        <v>22.911205532215497</v>
      </c>
      <c r="J57" s="21">
        <v>39.658227631947319</v>
      </c>
      <c r="K57" s="106">
        <v>0.25</v>
      </c>
      <c r="L57" s="102">
        <f t="shared" si="0"/>
        <v>27.097961057148453</v>
      </c>
    </row>
    <row r="58" spans="1:12" ht="13" x14ac:dyDescent="0.3">
      <c r="A58" s="4" t="s">
        <v>237</v>
      </c>
      <c r="B58" s="153"/>
      <c r="C58" s="150" t="s">
        <v>117</v>
      </c>
      <c r="D58" s="151" t="e">
        <v>#REF!</v>
      </c>
      <c r="E58" s="45" t="s">
        <v>21</v>
      </c>
      <c r="F58" s="12" t="s">
        <v>118</v>
      </c>
      <c r="G58" s="13" t="s">
        <v>185</v>
      </c>
      <c r="H58" s="14">
        <v>26.42</v>
      </c>
      <c r="I58" s="15">
        <v>25.534158677536084</v>
      </c>
      <c r="J58" s="21">
        <v>43.004544827812751</v>
      </c>
      <c r="K58" s="106">
        <v>0.25</v>
      </c>
      <c r="L58" s="102">
        <f t="shared" si="0"/>
        <v>29.901755215105251</v>
      </c>
    </row>
    <row r="59" spans="1:12" ht="13" x14ac:dyDescent="0.3">
      <c r="A59" s="4" t="s">
        <v>238</v>
      </c>
      <c r="B59" s="153"/>
      <c r="C59" s="150" t="s">
        <v>119</v>
      </c>
      <c r="D59" s="151" t="e">
        <v>#REF!</v>
      </c>
      <c r="E59" s="45" t="s">
        <v>21</v>
      </c>
      <c r="F59" s="12" t="s">
        <v>120</v>
      </c>
      <c r="G59" s="13" t="s">
        <v>185</v>
      </c>
      <c r="H59" s="14">
        <v>18.899999999999999</v>
      </c>
      <c r="I59" s="15">
        <v>18.51948339192775</v>
      </c>
      <c r="J59" s="21">
        <v>29.766656703512641</v>
      </c>
      <c r="K59" s="106">
        <v>0.25</v>
      </c>
      <c r="L59" s="102">
        <f t="shared" si="0"/>
        <v>21.331276719823972</v>
      </c>
    </row>
    <row r="60" spans="1:12" ht="13" x14ac:dyDescent="0.3">
      <c r="A60" s="4" t="s">
        <v>239</v>
      </c>
      <c r="B60" s="153"/>
      <c r="C60" s="150" t="s">
        <v>121</v>
      </c>
      <c r="D60" s="151" t="e">
        <v>#REF!</v>
      </c>
      <c r="E60" s="45" t="s">
        <v>21</v>
      </c>
      <c r="F60" s="12" t="s">
        <v>122</v>
      </c>
      <c r="G60" s="13" t="s">
        <v>185</v>
      </c>
      <c r="H60" s="14">
        <v>15.15</v>
      </c>
      <c r="I60" s="15">
        <v>15.53615823592512</v>
      </c>
      <c r="J60" s="21">
        <v>23.614309929955393</v>
      </c>
      <c r="K60" s="106">
        <v>0.25</v>
      </c>
      <c r="L60" s="102">
        <f t="shared" si="0"/>
        <v>17.555696159432689</v>
      </c>
    </row>
    <row r="61" spans="1:12" ht="13.5" thickBot="1" x14ac:dyDescent="0.35">
      <c r="A61" s="4" t="s">
        <v>240</v>
      </c>
      <c r="B61" s="154"/>
      <c r="C61" s="155" t="s">
        <v>123</v>
      </c>
      <c r="D61" s="156" t="e">
        <v>#REF!</v>
      </c>
      <c r="E61" s="42" t="s">
        <v>21</v>
      </c>
      <c r="F61" s="22" t="s">
        <v>124</v>
      </c>
      <c r="G61" s="13" t="s">
        <v>185</v>
      </c>
      <c r="H61" s="14">
        <v>14.85</v>
      </c>
      <c r="I61" s="15">
        <v>14.130619527977828</v>
      </c>
      <c r="J61" s="16">
        <v>24.527241839320016</v>
      </c>
      <c r="K61" s="106">
        <v>0.25</v>
      </c>
      <c r="L61" s="102">
        <f t="shared" si="0"/>
        <v>16.729775105813374</v>
      </c>
    </row>
    <row r="62" spans="1:12" ht="13" x14ac:dyDescent="0.3">
      <c r="A62" s="4" t="s">
        <v>241</v>
      </c>
      <c r="B62" s="129" t="s">
        <v>125</v>
      </c>
      <c r="C62" s="133" t="s">
        <v>126</v>
      </c>
      <c r="D62" s="134"/>
      <c r="E62" s="41" t="s">
        <v>16</v>
      </c>
      <c r="F62" s="25" t="s">
        <v>127</v>
      </c>
      <c r="G62" s="7" t="s">
        <v>242</v>
      </c>
      <c r="H62" s="8">
        <v>83.12</v>
      </c>
      <c r="I62" s="9">
        <v>104.47582516164216</v>
      </c>
      <c r="J62" s="10">
        <v>163.36987540274293</v>
      </c>
      <c r="K62" s="106">
        <v>0.25</v>
      </c>
      <c r="L62" s="102">
        <f t="shared" si="0"/>
        <v>119.19933772191736</v>
      </c>
    </row>
    <row r="63" spans="1:12" ht="13" x14ac:dyDescent="0.3">
      <c r="A63" s="4" t="s">
        <v>243</v>
      </c>
      <c r="B63" s="130" t="e">
        <v>#REF!</v>
      </c>
      <c r="C63" s="135"/>
      <c r="D63" s="136"/>
      <c r="E63" s="42" t="s">
        <v>17</v>
      </c>
      <c r="F63" s="26" t="s">
        <v>128</v>
      </c>
      <c r="G63" s="18" t="s">
        <v>242</v>
      </c>
      <c r="H63" s="19">
        <v>110.78</v>
      </c>
      <c r="I63" s="20">
        <v>137.71770848056519</v>
      </c>
      <c r="J63" s="21">
        <v>215.90186439691766</v>
      </c>
      <c r="K63" s="106">
        <v>0.25</v>
      </c>
      <c r="L63" s="102">
        <f t="shared" si="0"/>
        <v>157.2637474596533</v>
      </c>
    </row>
    <row r="64" spans="1:12" ht="13" x14ac:dyDescent="0.3">
      <c r="A64" s="4" t="s">
        <v>244</v>
      </c>
      <c r="B64" s="130" t="e">
        <v>#REF!</v>
      </c>
      <c r="C64" s="135"/>
      <c r="D64" s="136"/>
      <c r="E64" s="42" t="s">
        <v>19</v>
      </c>
      <c r="F64" s="12" t="s">
        <v>129</v>
      </c>
      <c r="G64" s="13" t="s">
        <v>242</v>
      </c>
      <c r="H64" s="14">
        <v>166.1</v>
      </c>
      <c r="I64" s="15">
        <v>204.20147511841137</v>
      </c>
      <c r="J64" s="21">
        <v>320.96584238526725</v>
      </c>
      <c r="K64" s="106">
        <v>0.25</v>
      </c>
      <c r="L64" s="102">
        <f t="shared" si="0"/>
        <v>233.39256693512533</v>
      </c>
    </row>
    <row r="65" spans="1:12" ht="13" x14ac:dyDescent="0.3">
      <c r="A65" s="4" t="s">
        <v>245</v>
      </c>
      <c r="B65" s="130" t="e">
        <v>#REF!</v>
      </c>
      <c r="C65" s="135"/>
      <c r="D65" s="136"/>
      <c r="E65" s="42" t="s">
        <v>21</v>
      </c>
      <c r="F65" s="26" t="s">
        <v>130</v>
      </c>
      <c r="G65" s="13" t="s">
        <v>242</v>
      </c>
      <c r="H65" s="14">
        <v>291.75</v>
      </c>
      <c r="I65" s="15">
        <v>383.50798508806406</v>
      </c>
      <c r="J65" s="21">
        <v>540.84765632090375</v>
      </c>
      <c r="K65" s="106">
        <v>0.25</v>
      </c>
      <c r="L65" s="102">
        <f t="shared" si="0"/>
        <v>422.84290289627398</v>
      </c>
    </row>
    <row r="66" spans="1:12" ht="13" x14ac:dyDescent="0.3">
      <c r="A66" s="4" t="s">
        <v>246</v>
      </c>
      <c r="B66" s="130" t="e">
        <v>#REF!</v>
      </c>
      <c r="C66" s="135"/>
      <c r="D66" s="136"/>
      <c r="E66" s="42" t="s">
        <v>49</v>
      </c>
      <c r="F66" s="26" t="s">
        <v>131</v>
      </c>
      <c r="G66" s="13" t="s">
        <v>242</v>
      </c>
      <c r="H66" s="14">
        <v>509.93</v>
      </c>
      <c r="I66" s="15">
        <v>540.93621583628146</v>
      </c>
      <c r="J66" s="21">
        <v>802.11098458405206</v>
      </c>
      <c r="K66" s="106">
        <v>0.25</v>
      </c>
      <c r="L66" s="102">
        <f t="shared" si="0"/>
        <v>606.22990802322408</v>
      </c>
    </row>
    <row r="67" spans="1:12" ht="13" x14ac:dyDescent="0.3">
      <c r="A67" s="4" t="s">
        <v>247</v>
      </c>
      <c r="B67" s="130" t="e">
        <v>#REF!</v>
      </c>
      <c r="C67" s="135"/>
      <c r="D67" s="136"/>
      <c r="E67" s="42" t="s">
        <v>32</v>
      </c>
      <c r="F67" s="26" t="s">
        <v>132</v>
      </c>
      <c r="G67" s="13" t="s">
        <v>242</v>
      </c>
      <c r="H67" s="14">
        <v>583.34</v>
      </c>
      <c r="I67" s="15">
        <v>762.4958963240914</v>
      </c>
      <c r="J67" s="21">
        <v>1076.7652682623993</v>
      </c>
      <c r="K67" s="106">
        <v>0.25</v>
      </c>
      <c r="L67" s="102">
        <f t="shared" si="0"/>
        <v>841.06323930866836</v>
      </c>
    </row>
    <row r="68" spans="1:12" ht="13.5" thickBot="1" x14ac:dyDescent="0.35">
      <c r="A68" s="4" t="s">
        <v>248</v>
      </c>
      <c r="B68" s="130" t="e">
        <v>#REF!</v>
      </c>
      <c r="C68" s="137"/>
      <c r="D68" s="138"/>
      <c r="E68" s="42" t="s">
        <v>52</v>
      </c>
      <c r="F68" s="26" t="s">
        <v>133</v>
      </c>
      <c r="G68" s="13" t="s">
        <v>242</v>
      </c>
      <c r="H68" s="14">
        <v>801.53</v>
      </c>
      <c r="I68" s="15">
        <v>919.92412707230881</v>
      </c>
      <c r="J68" s="16">
        <v>1338.028596525548</v>
      </c>
      <c r="K68" s="106">
        <v>0.25</v>
      </c>
      <c r="L68" s="102">
        <f t="shared" si="0"/>
        <v>1024.4502444356185</v>
      </c>
    </row>
    <row r="69" spans="1:12" ht="13" x14ac:dyDescent="0.3">
      <c r="A69" s="4" t="s">
        <v>249</v>
      </c>
      <c r="B69" s="131" t="e">
        <v>#REF!</v>
      </c>
      <c r="C69" s="133" t="s">
        <v>134</v>
      </c>
      <c r="D69" s="134"/>
      <c r="E69" s="41" t="s">
        <v>16</v>
      </c>
      <c r="F69" s="24" t="s">
        <v>135</v>
      </c>
      <c r="G69" s="7" t="s">
        <v>185</v>
      </c>
      <c r="H69" s="8">
        <v>2.08</v>
      </c>
      <c r="I69" s="9">
        <v>2.611895629041054</v>
      </c>
      <c r="J69" s="10">
        <v>4.0842468850685734</v>
      </c>
      <c r="K69" s="106">
        <v>0.25</v>
      </c>
      <c r="L69" s="102">
        <f t="shared" si="0"/>
        <v>2.9799834430479337</v>
      </c>
    </row>
    <row r="70" spans="1:12" ht="13" x14ac:dyDescent="0.3">
      <c r="A70" s="4" t="s">
        <v>250</v>
      </c>
      <c r="B70" s="132" t="e">
        <v>#REF!</v>
      </c>
      <c r="C70" s="135"/>
      <c r="D70" s="136"/>
      <c r="E70" s="42" t="s">
        <v>17</v>
      </c>
      <c r="F70" s="12" t="s">
        <v>136</v>
      </c>
      <c r="G70" s="18" t="s">
        <v>185</v>
      </c>
      <c r="H70" s="19">
        <v>2.77</v>
      </c>
      <c r="I70" s="20">
        <v>3.4429427120141298</v>
      </c>
      <c r="J70" s="21">
        <v>5.3975466099229417</v>
      </c>
      <c r="K70" s="106">
        <v>0.25</v>
      </c>
      <c r="L70" s="102">
        <f t="shared" si="0"/>
        <v>3.9315936864913326</v>
      </c>
    </row>
    <row r="71" spans="1:12" ht="13" x14ac:dyDescent="0.3">
      <c r="A71" s="4" t="s">
        <v>251</v>
      </c>
      <c r="B71" s="132" t="e">
        <v>#REF!</v>
      </c>
      <c r="C71" s="135"/>
      <c r="D71" s="136"/>
      <c r="E71" s="42" t="s">
        <v>19</v>
      </c>
      <c r="F71" s="12" t="s">
        <v>137</v>
      </c>
      <c r="G71" s="13" t="s">
        <v>185</v>
      </c>
      <c r="H71" s="14">
        <v>4.1500000000000004</v>
      </c>
      <c r="I71" s="15">
        <v>5.1050368779602842</v>
      </c>
      <c r="J71" s="21">
        <v>8.0241460596316809</v>
      </c>
      <c r="K71" s="106">
        <v>0.25</v>
      </c>
      <c r="L71" s="102">
        <f t="shared" si="0"/>
        <v>5.8348141733781329</v>
      </c>
    </row>
    <row r="72" spans="1:12" ht="13" x14ac:dyDescent="0.3">
      <c r="A72" s="4" t="s">
        <v>252</v>
      </c>
      <c r="B72" s="132" t="e">
        <v>#REF!</v>
      </c>
      <c r="C72" s="135"/>
      <c r="D72" s="136"/>
      <c r="E72" s="42" t="s">
        <v>21</v>
      </c>
      <c r="F72" s="12" t="s">
        <v>138</v>
      </c>
      <c r="G72" s="13" t="s">
        <v>185</v>
      </c>
      <c r="H72" s="14">
        <v>7.29</v>
      </c>
      <c r="I72" s="15">
        <v>9.5876996272016015</v>
      </c>
      <c r="J72" s="21">
        <v>13.521191408022593</v>
      </c>
      <c r="K72" s="106">
        <v>0.25</v>
      </c>
      <c r="L72" s="102">
        <f t="shared" ref="L72:L79" si="1">(J72-I72)*K72+I72</f>
        <v>10.57107257240685</v>
      </c>
    </row>
    <row r="73" spans="1:12" ht="13" x14ac:dyDescent="0.3">
      <c r="A73" s="4" t="s">
        <v>253</v>
      </c>
      <c r="B73" s="132" t="e">
        <v>#REF!</v>
      </c>
      <c r="C73" s="135"/>
      <c r="D73" s="136"/>
      <c r="E73" s="42" t="s">
        <v>139</v>
      </c>
      <c r="F73" s="12" t="s">
        <v>140</v>
      </c>
      <c r="G73" s="13" t="s">
        <v>185</v>
      </c>
      <c r="H73" s="14">
        <v>12.75</v>
      </c>
      <c r="I73" s="15">
        <v>13.523405395907035</v>
      </c>
      <c r="J73" s="21">
        <v>20.052774614601301</v>
      </c>
      <c r="K73" s="106">
        <v>0.25</v>
      </c>
      <c r="L73" s="102">
        <f t="shared" si="1"/>
        <v>15.155747700580601</v>
      </c>
    </row>
    <row r="74" spans="1:12" ht="13" x14ac:dyDescent="0.3">
      <c r="A74" s="4" t="s">
        <v>254</v>
      </c>
      <c r="B74" s="132" t="e">
        <v>#REF!</v>
      </c>
      <c r="C74" s="135"/>
      <c r="D74" s="136"/>
      <c r="E74" s="42" t="s">
        <v>32</v>
      </c>
      <c r="F74" s="12" t="s">
        <v>141</v>
      </c>
      <c r="G74" s="13" t="s">
        <v>185</v>
      </c>
      <c r="H74" s="14">
        <v>14.58</v>
      </c>
      <c r="I74" s="15">
        <v>19.062397408102285</v>
      </c>
      <c r="J74" s="16">
        <v>26.919131706559984</v>
      </c>
      <c r="K74" s="106">
        <v>0.25</v>
      </c>
      <c r="L74" s="102">
        <f t="shared" si="1"/>
        <v>21.026580982716709</v>
      </c>
    </row>
    <row r="75" spans="1:12" ht="13.5" thickBot="1" x14ac:dyDescent="0.35">
      <c r="A75" s="4" t="s">
        <v>255</v>
      </c>
      <c r="B75" s="132" t="e">
        <v>#REF!</v>
      </c>
      <c r="C75" s="139"/>
      <c r="D75" s="140"/>
      <c r="E75" s="42" t="s">
        <v>36</v>
      </c>
      <c r="F75" s="12" t="s">
        <v>142</v>
      </c>
      <c r="G75" s="13" t="s">
        <v>185</v>
      </c>
      <c r="H75" s="14">
        <v>20.04</v>
      </c>
      <c r="I75" s="15">
        <v>22.998103176807721</v>
      </c>
      <c r="J75" s="16">
        <v>33.450714913138697</v>
      </c>
      <c r="K75" s="106">
        <v>0.25</v>
      </c>
      <c r="L75" s="102">
        <f t="shared" si="1"/>
        <v>25.611256110890466</v>
      </c>
    </row>
    <row r="76" spans="1:12" ht="13" x14ac:dyDescent="0.3">
      <c r="A76" s="4" t="s">
        <v>256</v>
      </c>
      <c r="B76" s="141" t="s">
        <v>143</v>
      </c>
      <c r="C76" s="144" t="s">
        <v>144</v>
      </c>
      <c r="D76" s="145" t="e">
        <v>#REF!</v>
      </c>
      <c r="E76" s="60" t="s">
        <v>21</v>
      </c>
      <c r="F76" s="61" t="s">
        <v>145</v>
      </c>
      <c r="G76" s="7" t="s">
        <v>185</v>
      </c>
      <c r="H76" s="8">
        <v>19.66</v>
      </c>
      <c r="I76" s="9">
        <v>18.475804464557672</v>
      </c>
      <c r="J76" s="10">
        <v>30.341314357497396</v>
      </c>
      <c r="K76" s="106">
        <v>0.25</v>
      </c>
      <c r="L76" s="102">
        <f t="shared" si="1"/>
        <v>21.442181937792604</v>
      </c>
    </row>
    <row r="77" spans="1:12" ht="13" x14ac:dyDescent="0.3">
      <c r="A77" s="4" t="s">
        <v>257</v>
      </c>
      <c r="B77" s="142"/>
      <c r="C77" s="146" t="s">
        <v>146</v>
      </c>
      <c r="D77" s="147" t="e">
        <v>#REF!</v>
      </c>
      <c r="E77" s="62" t="s">
        <v>21</v>
      </c>
      <c r="F77" s="26" t="s">
        <v>147</v>
      </c>
      <c r="G77" s="13" t="s">
        <v>185</v>
      </c>
      <c r="H77" s="14" t="s">
        <v>41</v>
      </c>
      <c r="I77" s="84" t="s">
        <v>41</v>
      </c>
      <c r="J77" s="85" t="s">
        <v>41</v>
      </c>
      <c r="K77" s="106">
        <v>0.35</v>
      </c>
      <c r="L77" s="102" t="s">
        <v>41</v>
      </c>
    </row>
    <row r="78" spans="1:12" ht="13" x14ac:dyDescent="0.3">
      <c r="A78" s="4" t="s">
        <v>258</v>
      </c>
      <c r="B78" s="142"/>
      <c r="C78" s="146" t="s">
        <v>148</v>
      </c>
      <c r="D78" s="147"/>
      <c r="E78" s="62" t="s">
        <v>21</v>
      </c>
      <c r="F78" s="63" t="s">
        <v>149</v>
      </c>
      <c r="G78" s="13" t="s">
        <v>185</v>
      </c>
      <c r="H78" s="14" t="s">
        <v>41</v>
      </c>
      <c r="I78" s="84" t="s">
        <v>41</v>
      </c>
      <c r="J78" s="85" t="s">
        <v>41</v>
      </c>
      <c r="K78" s="106">
        <v>0.35</v>
      </c>
      <c r="L78" s="102" t="s">
        <v>41</v>
      </c>
    </row>
    <row r="79" spans="1:12" ht="13.5" thickBot="1" x14ac:dyDescent="0.35">
      <c r="A79" s="4" t="s">
        <v>259</v>
      </c>
      <c r="B79" s="143"/>
      <c r="C79" s="148" t="s">
        <v>150</v>
      </c>
      <c r="D79" s="149"/>
      <c r="E79" s="64" t="s">
        <v>21</v>
      </c>
      <c r="F79" s="65" t="s">
        <v>151</v>
      </c>
      <c r="G79" s="66" t="s">
        <v>185</v>
      </c>
      <c r="H79" s="67">
        <v>12.5</v>
      </c>
      <c r="I79" s="68">
        <v>21.958207816593632</v>
      </c>
      <c r="J79" s="69">
        <v>31.8002517566538</v>
      </c>
      <c r="K79" s="106">
        <v>0.25</v>
      </c>
      <c r="L79" s="102">
        <f t="shared" si="1"/>
        <v>24.418718801608673</v>
      </c>
    </row>
    <row r="80" spans="1:12" ht="13.25" hidden="1" customHeight="1" x14ac:dyDescent="0.3">
      <c r="A80" s="4" t="s">
        <v>260</v>
      </c>
      <c r="B80" s="120" t="s">
        <v>152</v>
      </c>
      <c r="C80" s="123" t="s">
        <v>153</v>
      </c>
      <c r="D80" s="124" t="e">
        <v>#REF!</v>
      </c>
      <c r="E80" s="41" t="s">
        <v>21</v>
      </c>
      <c r="F80" s="24" t="s">
        <v>154</v>
      </c>
      <c r="G80" s="7" t="s">
        <v>185</v>
      </c>
      <c r="H80" s="8">
        <v>6.67</v>
      </c>
      <c r="I80" s="9">
        <v>7.560378939425612</v>
      </c>
      <c r="J80" s="10">
        <v>10.199945058147421</v>
      </c>
    </row>
    <row r="81" spans="1:10" ht="13.25" hidden="1" customHeight="1" x14ac:dyDescent="0.3">
      <c r="A81" s="4" t="s">
        <v>261</v>
      </c>
      <c r="B81" s="121"/>
      <c r="C81" s="123" t="s">
        <v>153</v>
      </c>
      <c r="D81" s="124" t="e">
        <v>#REF!</v>
      </c>
      <c r="E81" s="45" t="s">
        <v>32</v>
      </c>
      <c r="F81" s="12" t="s">
        <v>155</v>
      </c>
      <c r="G81" s="18" t="s">
        <v>185</v>
      </c>
      <c r="H81" s="19">
        <v>13.32</v>
      </c>
      <c r="I81" s="20">
        <v>15.120757878851224</v>
      </c>
      <c r="J81" s="21">
        <v>20.399890116294841</v>
      </c>
    </row>
    <row r="82" spans="1:10" ht="13" hidden="1" x14ac:dyDescent="0.3">
      <c r="A82" s="4" t="s">
        <v>262</v>
      </c>
      <c r="B82" s="121"/>
      <c r="C82" s="125" t="s">
        <v>156</v>
      </c>
      <c r="D82" s="126" t="e">
        <v>#REF!</v>
      </c>
      <c r="E82" s="45" t="s">
        <v>21</v>
      </c>
      <c r="F82" s="26" t="s">
        <v>157</v>
      </c>
      <c r="G82" s="13" t="s">
        <v>263</v>
      </c>
      <c r="H82" s="14">
        <v>156.12</v>
      </c>
      <c r="I82" s="15">
        <v>157.81494372833149</v>
      </c>
      <c r="J82" s="21">
        <v>260.11850638554603</v>
      </c>
    </row>
    <row r="83" spans="1:10" ht="13" hidden="1" x14ac:dyDescent="0.3">
      <c r="A83" s="4" t="s">
        <v>264</v>
      </c>
      <c r="B83" s="121"/>
      <c r="C83" s="125" t="s">
        <v>158</v>
      </c>
      <c r="D83" s="126" t="e">
        <v>#REF!</v>
      </c>
      <c r="E83" s="42" t="s">
        <v>19</v>
      </c>
      <c r="F83" s="33" t="s">
        <v>159</v>
      </c>
      <c r="G83" s="13" t="s">
        <v>265</v>
      </c>
      <c r="H83" s="14">
        <v>109.29</v>
      </c>
      <c r="I83" s="15">
        <v>110.47046060983205</v>
      </c>
      <c r="J83" s="21">
        <v>182.0829544698822</v>
      </c>
    </row>
    <row r="84" spans="1:10" ht="13" hidden="1" x14ac:dyDescent="0.3">
      <c r="A84" s="4" t="s">
        <v>266</v>
      </c>
      <c r="B84" s="121"/>
      <c r="C84" s="125" t="s">
        <v>160</v>
      </c>
      <c r="D84" s="126" t="e">
        <v>#REF!</v>
      </c>
      <c r="E84" s="42" t="s">
        <v>17</v>
      </c>
      <c r="F84" s="33" t="s">
        <v>161</v>
      </c>
      <c r="G84" s="13" t="s">
        <v>267</v>
      </c>
      <c r="H84" s="14">
        <v>78.06</v>
      </c>
      <c r="I84" s="15">
        <v>78.907471864165743</v>
      </c>
      <c r="J84" s="21">
        <v>130.05925319277301</v>
      </c>
    </row>
    <row r="85" spans="1:10" ht="13" hidden="1" x14ac:dyDescent="0.3">
      <c r="A85" s="4" t="s">
        <v>268</v>
      </c>
      <c r="B85" s="121"/>
      <c r="C85" s="125" t="s">
        <v>162</v>
      </c>
      <c r="D85" s="126" t="e">
        <v>#REF!</v>
      </c>
      <c r="E85" s="45" t="s">
        <v>21</v>
      </c>
      <c r="F85" s="33" t="s">
        <v>163</v>
      </c>
      <c r="G85" s="13" t="s">
        <v>269</v>
      </c>
      <c r="H85" s="14">
        <v>244.33</v>
      </c>
      <c r="I85" s="15">
        <v>236.72241559249724</v>
      </c>
      <c r="J85" s="21">
        <v>520.23701277109205</v>
      </c>
    </row>
    <row r="86" spans="1:10" ht="13" hidden="1" x14ac:dyDescent="0.3">
      <c r="A86" s="4" t="s">
        <v>270</v>
      </c>
      <c r="B86" s="121"/>
      <c r="C86" s="125" t="s">
        <v>164</v>
      </c>
      <c r="D86" s="126" t="e">
        <v>#REF!</v>
      </c>
      <c r="E86" s="42" t="s">
        <v>19</v>
      </c>
      <c r="F86" s="33" t="s">
        <v>165</v>
      </c>
      <c r="G86" s="13" t="s">
        <v>271</v>
      </c>
      <c r="H86" s="14">
        <v>195.47</v>
      </c>
      <c r="I86" s="15">
        <v>189.37793247399779</v>
      </c>
      <c r="J86" s="21">
        <v>416.18961021687358</v>
      </c>
    </row>
    <row r="87" spans="1:10" ht="13" hidden="1" x14ac:dyDescent="0.3">
      <c r="A87" s="4" t="s">
        <v>272</v>
      </c>
      <c r="B87" s="121"/>
      <c r="C87" s="125" t="s">
        <v>166</v>
      </c>
      <c r="D87" s="126" t="e">
        <v>#REF!</v>
      </c>
      <c r="E87" s="42" t="s">
        <v>17</v>
      </c>
      <c r="F87" s="33" t="s">
        <v>167</v>
      </c>
      <c r="G87" s="13" t="s">
        <v>273</v>
      </c>
      <c r="H87" s="14">
        <v>129.97</v>
      </c>
      <c r="I87" s="15">
        <v>126.2519549826652</v>
      </c>
      <c r="J87" s="21">
        <v>273.12443170482328</v>
      </c>
    </row>
    <row r="88" spans="1:10" ht="13" hidden="1" x14ac:dyDescent="0.3">
      <c r="A88" s="4" t="s">
        <v>274</v>
      </c>
      <c r="B88" s="121"/>
      <c r="C88" s="125" t="s">
        <v>168</v>
      </c>
      <c r="D88" s="126" t="e">
        <v>#REF!</v>
      </c>
      <c r="E88" s="45" t="s">
        <v>21</v>
      </c>
      <c r="F88" s="33" t="s">
        <v>169</v>
      </c>
      <c r="G88" s="13" t="s">
        <v>275</v>
      </c>
      <c r="H88" s="14">
        <v>400.46</v>
      </c>
      <c r="I88" s="15">
        <v>394.53735932082873</v>
      </c>
      <c r="J88" s="21">
        <v>780.35551915663802</v>
      </c>
    </row>
    <row r="89" spans="1:10" ht="13" hidden="1" x14ac:dyDescent="0.3">
      <c r="A89" s="4" t="s">
        <v>276</v>
      </c>
      <c r="B89" s="121"/>
      <c r="C89" s="125" t="s">
        <v>170</v>
      </c>
      <c r="D89" s="126" t="e">
        <v>#REF!</v>
      </c>
      <c r="E89" s="42" t="s">
        <v>19</v>
      </c>
      <c r="F89" s="33" t="s">
        <v>171</v>
      </c>
      <c r="G89" s="13" t="s">
        <v>277</v>
      </c>
      <c r="H89" s="14">
        <v>335.98</v>
      </c>
      <c r="I89" s="15">
        <v>331.41138182949618</v>
      </c>
      <c r="J89" s="21">
        <v>650.29626596386504</v>
      </c>
    </row>
    <row r="90" spans="1:10" ht="13" hidden="1" x14ac:dyDescent="0.3">
      <c r="A90" s="4" t="s">
        <v>278</v>
      </c>
      <c r="B90" s="121"/>
      <c r="C90" s="125" t="s">
        <v>172</v>
      </c>
      <c r="D90" s="126" t="e">
        <v>#REF!</v>
      </c>
      <c r="E90" s="42" t="s">
        <v>17</v>
      </c>
      <c r="F90" s="33" t="s">
        <v>173</v>
      </c>
      <c r="G90" s="13" t="s">
        <v>279</v>
      </c>
      <c r="H90" s="14">
        <v>232.47</v>
      </c>
      <c r="I90" s="15">
        <v>228.83166840608064</v>
      </c>
      <c r="J90" s="21">
        <v>455.20738617470545</v>
      </c>
    </row>
    <row r="91" spans="1:10" ht="13" hidden="1" x14ac:dyDescent="0.3">
      <c r="A91" s="4" t="s">
        <v>280</v>
      </c>
      <c r="B91" s="121"/>
      <c r="C91" s="125" t="s">
        <v>174</v>
      </c>
      <c r="D91" s="126" t="e">
        <v>#REF!</v>
      </c>
      <c r="E91" s="45" t="s">
        <v>21</v>
      </c>
      <c r="F91" s="33" t="s">
        <v>175</v>
      </c>
      <c r="G91" s="13" t="s">
        <v>281</v>
      </c>
      <c r="H91" s="14">
        <v>502.87</v>
      </c>
      <c r="I91" s="15">
        <v>473.44483118499448</v>
      </c>
      <c r="J91" s="21">
        <v>1222.5569800120663</v>
      </c>
    </row>
    <row r="92" spans="1:10" ht="13" hidden="1" x14ac:dyDescent="0.3">
      <c r="A92" s="4" t="s">
        <v>282</v>
      </c>
      <c r="B92" s="121"/>
      <c r="C92" s="125" t="s">
        <v>176</v>
      </c>
      <c r="D92" s="126" t="e">
        <v>#REF!</v>
      </c>
      <c r="E92" s="42" t="s">
        <v>19</v>
      </c>
      <c r="F92" s="26" t="s">
        <v>177</v>
      </c>
      <c r="G92" s="13" t="s">
        <v>283</v>
      </c>
      <c r="H92" s="14">
        <v>502.87</v>
      </c>
      <c r="I92" s="15">
        <v>473.44483118499448</v>
      </c>
      <c r="J92" s="21">
        <v>1222.5569800120663</v>
      </c>
    </row>
    <row r="93" spans="1:10" ht="13.5" hidden="1" thickBot="1" x14ac:dyDescent="0.35">
      <c r="A93" s="4" t="s">
        <v>284</v>
      </c>
      <c r="B93" s="122"/>
      <c r="C93" s="127" t="s">
        <v>178</v>
      </c>
      <c r="D93" s="128" t="e">
        <v>#REF!</v>
      </c>
      <c r="E93" s="70" t="s">
        <v>17</v>
      </c>
      <c r="F93" s="71" t="s">
        <v>179</v>
      </c>
      <c r="G93" s="72" t="s">
        <v>285</v>
      </c>
      <c r="H93" s="73">
        <v>351.2</v>
      </c>
      <c r="I93" s="74">
        <v>331.41138182949618</v>
      </c>
      <c r="J93" s="40">
        <v>845.38514575302452</v>
      </c>
    </row>
    <row r="94" spans="1:10" s="75" customFormat="1" ht="14" x14ac:dyDescent="0.3">
      <c r="A94" s="76"/>
      <c r="B94" s="77"/>
      <c r="C94" s="78"/>
      <c r="D94" s="79"/>
      <c r="E94" s="80"/>
      <c r="F94" s="81"/>
      <c r="G94" s="50"/>
      <c r="H94" s="50"/>
      <c r="I94" s="50"/>
      <c r="J94" s="50"/>
    </row>
    <row r="95" spans="1:10" x14ac:dyDescent="0.25">
      <c r="A95" t="s">
        <v>180</v>
      </c>
    </row>
    <row r="96" spans="1:10" x14ac:dyDescent="0.25">
      <c r="A96" s="86" t="s">
        <v>287</v>
      </c>
    </row>
    <row r="97" spans="1:1" x14ac:dyDescent="0.25">
      <c r="A97" t="s">
        <v>182</v>
      </c>
    </row>
    <row r="98" spans="1:1" x14ac:dyDescent="0.25">
      <c r="A98" t="s">
        <v>288</v>
      </c>
    </row>
  </sheetData>
  <mergeCells count="63">
    <mergeCell ref="C4:D4"/>
    <mergeCell ref="B5:B6"/>
    <mergeCell ref="C5:D6"/>
    <mergeCell ref="E5:E6"/>
    <mergeCell ref="F5:F6"/>
    <mergeCell ref="H5:H6"/>
    <mergeCell ref="I5:J5"/>
    <mergeCell ref="B7:B33"/>
    <mergeCell ref="C7:D9"/>
    <mergeCell ref="C10:D11"/>
    <mergeCell ref="C12:D17"/>
    <mergeCell ref="C18:D18"/>
    <mergeCell ref="C19:C33"/>
    <mergeCell ref="D20:D25"/>
    <mergeCell ref="D26:D33"/>
    <mergeCell ref="G5:G6"/>
    <mergeCell ref="C53:D53"/>
    <mergeCell ref="C54:D54"/>
    <mergeCell ref="B34:B45"/>
    <mergeCell ref="C34:D37"/>
    <mergeCell ref="C38:D38"/>
    <mergeCell ref="C39:C42"/>
    <mergeCell ref="D40:D41"/>
    <mergeCell ref="C43:C45"/>
    <mergeCell ref="C55:D55"/>
    <mergeCell ref="C56:D56"/>
    <mergeCell ref="B57:B61"/>
    <mergeCell ref="C57:D57"/>
    <mergeCell ref="C58:D58"/>
    <mergeCell ref="C59:D59"/>
    <mergeCell ref="C60:D60"/>
    <mergeCell ref="C61:D61"/>
    <mergeCell ref="B46:B56"/>
    <mergeCell ref="C46:D46"/>
    <mergeCell ref="C47:D47"/>
    <mergeCell ref="C48:D48"/>
    <mergeCell ref="C49:D49"/>
    <mergeCell ref="C50:D50"/>
    <mergeCell ref="C51:D51"/>
    <mergeCell ref="C52:D52"/>
    <mergeCell ref="B62:B75"/>
    <mergeCell ref="C62:D68"/>
    <mergeCell ref="C69:D75"/>
    <mergeCell ref="B76:B79"/>
    <mergeCell ref="C76:D76"/>
    <mergeCell ref="C77:D77"/>
    <mergeCell ref="C78:D78"/>
    <mergeCell ref="C79:D79"/>
    <mergeCell ref="B80:B93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</mergeCells>
  <pageMargins left="0.7" right="0.7" top="0.75" bottom="0.75" header="0.3" footer="0.3"/>
  <pageSetup scale="63" orientation="landscape" r:id="rId1"/>
  <headerFooter>
    <oddHeader xml:space="preserve">&amp;L&amp;"Arial,Bold"Commonwealth of Pennsylvania
Office of Developmental Programs&amp;C&amp;"Arial,Bold"FY 21/22 Modeled Fees for ID/A Waivers - Enhanced Communication Services&amp;RProprietary &amp;&amp; Confidential
For Internal Discussion Purposes Only 
Not for Distribution
</oddHeader>
    <oddFooter>&amp;L&amp;G&amp;R10/26/2021</oddFooter>
  </headerFooter>
  <rowBreaks count="1" manualBreakCount="1">
    <brk id="56" max="10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5FFEEB6591647B4F570A011A38F9F" ma:contentTypeVersion="8" ma:contentTypeDescription="Create a new document." ma:contentTypeScope="" ma:versionID="88b8995b14b84af53bc58a47baff574f">
  <xsd:schema xmlns:xsd="http://www.w3.org/2001/XMLSchema" xmlns:xs="http://www.w3.org/2001/XMLSchema" xmlns:p="http://schemas.microsoft.com/office/2006/metadata/properties" xmlns:ns2="19ae2d55-91de-4510-84c9-e1d7da9a2794" xmlns:ns3="2c32a55d-403e-4f44-9f89-e604d1105d3c" targetNamespace="http://schemas.microsoft.com/office/2006/metadata/properties" ma:root="true" ma:fieldsID="f582817bed7a68aae6d5c8943103bbbf" ns2:_="" ns3:_="">
    <xsd:import namespace="19ae2d55-91de-4510-84c9-e1d7da9a2794"/>
    <xsd:import namespace="2c32a55d-403e-4f44-9f89-e604d1105d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ae2d55-91de-4510-84c9-e1d7da9a2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2a55d-403e-4f44-9f89-e604d1105d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DFEE32-5E7C-4381-987E-23D5EB2F928E}"/>
</file>

<file path=customXml/itemProps2.xml><?xml version="1.0" encoding="utf-8"?>
<ds:datastoreItem xmlns:ds="http://schemas.openxmlformats.org/officeDocument/2006/customXml" ds:itemID="{DF11AF26-AC86-4960-870A-F384E628542A}"/>
</file>

<file path=customXml/itemProps3.xml><?xml version="1.0" encoding="utf-8"?>
<ds:datastoreItem xmlns:ds="http://schemas.openxmlformats.org/officeDocument/2006/customXml" ds:itemID="{38F59EF0-5FA9-4EC8-B58F-CB7370E90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 Fees</vt:lpstr>
      <vt:lpstr>Enhanced Fees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Wahlman, Jason</dc:creator>
  <cp:lastModifiedBy>Smith, Rick</cp:lastModifiedBy>
  <cp:lastPrinted>2021-10-27T14:49:46Z</cp:lastPrinted>
  <dcterms:created xsi:type="dcterms:W3CDTF">2021-10-27T14:00:23Z</dcterms:created>
  <dcterms:modified xsi:type="dcterms:W3CDTF">2021-11-16T15:07:26Z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2021-10-27T14:00:24Z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d52ba5a7-f1f3-4be4-bce8-5190832f0669</vt:lpwstr>
  </property>
  <property fmtid="{D5CDD505-2E9C-101B-9397-08002B2CF9AE}" pid="8" name="MSIP_Label_38f1469a-2c2a-4aee-b92b-090d4c5468ff_ContentBits">
    <vt:lpwstr>0</vt:lpwstr>
  </property>
  <property fmtid="{D5CDD505-2E9C-101B-9397-08002B2CF9AE}" pid="9" name="MPR_DocID">
    <vt:lpwstr>5f643bf217d74f42bf13cd85a037af34</vt:lpwstr>
  </property>
  <property fmtid="{D5CDD505-2E9C-101B-9397-08002B2CF9AE}" pid="10" name="ContentTypeId">
    <vt:lpwstr>0x0101001675FFEEB6591647B4F570A011A38F9F</vt:lpwstr>
  </property>
</Properties>
</file>